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9\"/>
    </mc:Choice>
  </mc:AlternateContent>
  <xr:revisionPtr revIDLastSave="0" documentId="13_ncr:1_{60DA1B54-7D51-4890-B733-CDDE44A391A0}" xr6:coauthVersionLast="47" xr6:coauthVersionMax="47" xr10:uidLastSave="{00000000-0000-0000-0000-000000000000}"/>
  <bookViews>
    <workbookView xWindow="2535" yWindow="480" windowWidth="17130" windowHeight="14370" tabRatio="921" xr2:uid="{00000000-000D-0000-FFFF-FFFF00000000}"/>
  </bookViews>
  <sheets>
    <sheet name="Содка затрат 2025-2028" sheetId="6" r:id="rId1"/>
    <sheet name="ССР 2025" sheetId="21" r:id="rId2"/>
    <sheet name="СЗ 2025" sheetId="20" r:id="rId3"/>
    <sheet name="ССР 2026 (375,376)" sheetId="23" r:id="rId4"/>
    <sheet name="СЗ 2026 (375,376)" sheetId="22" r:id="rId5"/>
    <sheet name="ССР 2026 (377-394,398-413)" sheetId="25" r:id="rId6"/>
    <sheet name="СЗ 2026г (377-394,398-413)" sheetId="24" r:id="rId7"/>
    <sheet name="ССР2026 (239,240)" sheetId="27" r:id="rId8"/>
    <sheet name="СЗ 2026г (239,240)" sheetId="26" r:id="rId9"/>
    <sheet name="ССР2026 (242,243,394,.." sheetId="29" r:id="rId10"/>
    <sheet name="СЗ 2026г (242,243,394..)" sheetId="28" r:id="rId11"/>
    <sheet name="ССР 2027" sheetId="33" r:id="rId12"/>
    <sheet name="СЗ 2027" sheetId="32" r:id="rId13"/>
    <sheet name="ССР 2028" sheetId="35" r:id="rId14"/>
    <sheet name="СЗ 2028" sheetId="34" r:id="rId15"/>
  </sheets>
  <externalReferences>
    <externalReference r:id="rId16"/>
  </externalReferences>
  <definedNames>
    <definedName name="_xlnm.Print_Titles" localSheetId="1">'ССР 2025'!#REF!</definedName>
    <definedName name="_xlnm.Print_Titles" localSheetId="3">'ССР 2026 (375,376)'!$23:$23</definedName>
    <definedName name="_xlnm.Print_Titles" localSheetId="5">'ССР 2026 (377-394,398-413)'!$23:$23</definedName>
    <definedName name="_xlnm.Print_Titles" localSheetId="11">'ССР 2027'!$23:$23</definedName>
    <definedName name="_xlnm.Print_Titles" localSheetId="13">'ССР 2028'!$23:$23</definedName>
    <definedName name="_xlnm.Print_Titles" localSheetId="7">'ССР2026 (239,240)'!$23:$23</definedName>
    <definedName name="_xlnm.Print_Titles" localSheetId="9">'ССР2026 (242,243,394,..'!$23:$23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6" l="1"/>
  <c r="J25" i="6"/>
  <c r="I18" i="6"/>
  <c r="H25" i="6"/>
  <c r="K24" i="6"/>
  <c r="J24" i="6"/>
  <c r="I17" i="6"/>
  <c r="H24" i="6"/>
  <c r="H23" i="6"/>
  <c r="I16" i="6"/>
  <c r="K22" i="6"/>
  <c r="J15" i="6"/>
  <c r="I15" i="6"/>
  <c r="H15" i="6"/>
  <c r="J6" i="6"/>
  <c r="I6" i="6"/>
  <c r="H6" i="6"/>
  <c r="K26" i="6"/>
  <c r="J26" i="6"/>
  <c r="I26" i="6"/>
  <c r="H26" i="6"/>
  <c r="I25" i="6"/>
  <c r="I24" i="6"/>
  <c r="K23" i="6"/>
  <c r="J23" i="6"/>
  <c r="K19" i="6"/>
  <c r="J19" i="6"/>
  <c r="I19" i="6"/>
  <c r="H19" i="6"/>
  <c r="J17" i="6"/>
  <c r="K16" i="6"/>
  <c r="J16" i="6"/>
  <c r="L12" i="6"/>
  <c r="L19" i="6" s="1"/>
  <c r="L11" i="6"/>
  <c r="L18" i="6" s="1"/>
  <c r="K6" i="6"/>
  <c r="L26" i="6" l="1"/>
  <c r="K18" i="6"/>
  <c r="J18" i="6"/>
  <c r="L25" i="6"/>
  <c r="H18" i="6"/>
  <c r="K17" i="6"/>
  <c r="J20" i="6"/>
  <c r="J28" i="6" s="1"/>
  <c r="L10" i="6"/>
  <c r="L17" i="6" s="1"/>
  <c r="L24" i="6"/>
  <c r="H17" i="6"/>
  <c r="K27" i="6"/>
  <c r="K29" i="6" s="1"/>
  <c r="L9" i="6"/>
  <c r="L16" i="6" s="1"/>
  <c r="I23" i="6"/>
  <c r="L23" i="6"/>
  <c r="H16" i="6"/>
  <c r="H20" i="6" s="1"/>
  <c r="H28" i="6" s="1"/>
  <c r="K13" i="6"/>
  <c r="J13" i="6"/>
  <c r="L6" i="6"/>
  <c r="I20" i="6"/>
  <c r="I28" i="6" s="1"/>
  <c r="H22" i="6"/>
  <c r="H13" i="6"/>
  <c r="K15" i="6"/>
  <c r="K20" i="6" s="1"/>
  <c r="K28" i="6" s="1"/>
  <c r="I22" i="6"/>
  <c r="I27" i="6" s="1"/>
  <c r="I29" i="6" s="1"/>
  <c r="L8" i="6"/>
  <c r="L5" i="6"/>
  <c r="I13" i="6"/>
  <c r="J22" i="6"/>
  <c r="J27" i="6" s="1"/>
  <c r="J29" i="6" s="1"/>
  <c r="L15" i="6" l="1"/>
  <c r="L20" i="6" s="1"/>
  <c r="L28" i="6" s="1"/>
  <c r="L13" i="6"/>
  <c r="L22" i="6"/>
  <c r="L27" i="6" s="1"/>
  <c r="H27" i="6"/>
  <c r="H29" i="6" s="1"/>
  <c r="L29" i="6" s="1"/>
  <c r="D26" i="6"/>
  <c r="D26" i="34"/>
  <c r="C6" i="34"/>
  <c r="D26" i="32"/>
  <c r="C6" i="32"/>
  <c r="D26" i="28" l="1"/>
  <c r="C6" i="28"/>
  <c r="D26" i="26" l="1"/>
  <c r="C6" i="26"/>
  <c r="D26" i="24" l="1"/>
  <c r="D24" i="24"/>
  <c r="C6" i="24" l="1"/>
  <c r="D26" i="22"/>
  <c r="C6" i="22"/>
  <c r="D26" i="20" l="1"/>
  <c r="C6" i="20"/>
  <c r="C6" i="6" l="1"/>
</calcChain>
</file>

<file path=xl/sharedStrings.xml><?xml version="1.0" encoding="utf-8"?>
<sst xmlns="http://schemas.openxmlformats.org/spreadsheetml/2006/main" count="721" uniqueCount="137">
  <si>
    <t>Форма № 1</t>
  </si>
  <si>
    <t>Заказчик</t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</si>
  <si>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</si>
  <si>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</si>
  <si>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</si>
  <si>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</si>
  <si>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</si>
  <si>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</si>
  <si>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</si>
  <si>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</si>
  <si>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</si>
  <si>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</si>
  <si>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</si>
  <si>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</si>
  <si>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</si>
  <si>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</si>
  <si>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</si>
  <si>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</si>
  <si>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</si>
  <si>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</si>
  <si>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</si>
  <si>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</si>
  <si>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</si>
  <si>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</si>
  <si>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</si>
  <si>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</si>
  <si>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</si>
  <si>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</si>
  <si>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</si>
  <si>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</si>
  <si>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</si>
  <si>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</si>
  <si>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</si>
  <si>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</si>
  <si>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</si>
  <si>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</si>
  <si>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</si>
  <si>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</si>
  <si>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</si>
  <si>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</si>
  <si>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</si>
  <si>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</si>
  <si>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</si>
  <si>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</si>
  <si>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</si>
  <si>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</si>
  <si>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</si>
  <si>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</si>
  <si>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</si>
  <si>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</si>
  <si>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</si>
  <si>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СВОДНЫЙ СМЕТНЫЙ РАСЧЕТ СТОИМОСТИ СТРОИТЕЛЬСТВА № ССРСС-О_2.1.9-9</t>
  </si>
  <si>
    <t>Составлен(а) в базисном (текущем) уровне цен  4 кв 2024г</t>
  </si>
  <si>
    <t>2.1.9-9  2025г Объектная смета</t>
  </si>
  <si>
    <t xml:space="preserve"> </t>
  </si>
  <si>
    <t/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</si>
  <si>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</si>
  <si>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2.1.9-9  2026г Объектная смета (375, 376)</t>
  </si>
  <si>
    <t>2.1.9-9  2027г Объектная смета</t>
  </si>
  <si>
    <t>2.1.9-9  2028 г Объектная смета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</si>
  <si>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</si>
  <si>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</si>
  <si>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</si>
  <si>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Всего с учетом "тендорный коэф-нт"</t>
  </si>
  <si>
    <t>Итого по Главам 1-2</t>
  </si>
  <si>
    <t>Всего по Главам 1-2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</si>
  <si>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</si>
  <si>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</si>
  <si>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Сводный сметный расчет в сумме   3 724,156 тыс. руб.</t>
  </si>
  <si>
    <t>Составлен(а) в базисном (текущем) уровне цен  4кв 2024г.</t>
  </si>
  <si>
    <t>Сводный сметный расчет в сумме   13 139,082 тыс. руб.</t>
  </si>
  <si>
    <t>2.1.9-9  2026г Объектная смета (оп 377-394,398-413)</t>
  </si>
  <si>
    <t>Сводный сметный расчет в сумме   4 039,871 тыс. руб.</t>
  </si>
  <si>
    <t>2.1.9-9  2026г Объектная смета (оп№ 239,240)</t>
  </si>
  <si>
    <t>Сводный сметный расчет в сумме   981,612 тыс. руб.</t>
  </si>
  <si>
    <t>2.1.9-9  2026г Объектная смета (оп№ 242,243,394,395,398,399)</t>
  </si>
  <si>
    <t>Сводный сметный расчет в сумме   5 531,986 тыс. руб.</t>
  </si>
  <si>
    <t>Сводный сметный расчет в сумме   3 123,395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</si>
  <si>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</si>
  <si>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</si>
  <si>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</si>
  <si>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</si>
  <si>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</si>
  <si>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</si>
  <si>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</si>
  <si>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</si>
  <si>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</si>
  <si>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</si>
  <si>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</si>
  <si>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</si>
  <si>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</si>
  <si>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</si>
  <si>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</si>
  <si>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</si>
  <si>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</si>
  <si>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</si>
  <si>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</si>
  <si>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</si>
  <si>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</si>
  <si>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</si>
  <si>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</si>
  <si>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</si>
  <si>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</si>
  <si>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</si>
  <si>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</si>
  <si>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</si>
  <si>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</si>
  <si>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</si>
  <si>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</si>
  <si>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</si>
  <si>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</si>
  <si>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</si>
  <si>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</si>
  <si>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</si>
  <si>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</si>
  <si>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</si>
  <si>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</si>
  <si>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</si>
  <si>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</si>
  <si>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</si>
  <si>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</si>
  <si>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</si>
  <si>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</si>
  <si>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</si>
  <si>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</si>
  <si>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</si>
  <si>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</si>
  <si>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</si>
  <si>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</si>
  <si>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</si>
  <si>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27 145,102 тыс. руб.</t>
  </si>
  <si>
    <t>Составлен в текущем уровне цен 4 кв 2024г.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</si>
  <si>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</si>
  <si>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</si>
  <si>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</si>
  <si>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</si>
  <si>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О_2.1.9-9 Строительство новых участков ВЛ-35 кВ Видим-Шумилово-Прибойный в Братском районе, длиной 8,4км, с установкой новых анкерных и  промежуточных опор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</si>
</sst>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_-* #,##0\ _₽_-;\-* #,##0\ _₽_-;_-* &quot;-&quot;??\ _₽_-;_-@_-"/>
    <numFmt numFmtId="169" formatCode="0.00000"/>
    <numFmt numFmtId="170" formatCode="_-* #,##0.000\ _₽_-;\-* #,##0.000\ _₽_-;_-* &quot;-&quot;??\ _₽_-;_-@_-"/>
    <numFmt numFmtId="171" formatCode="####\ ###\ ###\ ##0.00"/>
    <numFmt numFmtId="172" formatCode="#,##0.000"/>
    <numFmt numFmtId="173" formatCode="0.000"/>
    <numFmt numFmtId="174" formatCode="#,##0.00\ _₽"/>
    <numFmt numFmtId="175" formatCode="_-* #,##0.0\ _₽_-;\-* #,##0.0\ _₽_-;_-* &quot;-&quot;??\ _₽_-;_-@_-"/>
    <numFmt numFmtId="176" formatCode="#,##0.000\ _₽"/>
    <numFmt numFmtId="177" formatCode="_-* #,##0.00000000\ _₽_-;\-* #,##0.00000000\ _₽_-;_-* &quot;-&quot;???\ _₽_-;_-@_-"/>
    <numFmt numFmtId="178" formatCode="0.0000"/>
    <numFmt numFmtId="179" formatCode="#####\ ###\ ###\ ##0.00"/>
    <numFmt numFmtId="180" formatCode="#,##0.0"/>
    <numFmt numFmtId="181" formatCode="#,##0.0000000"/>
  </numFmts>
  <fonts count="4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2" fillId="0" borderId="0"/>
    <xf numFmtId="0" fontId="15" fillId="0" borderId="0"/>
    <xf numFmtId="43" fontId="5" fillId="0" borderId="0" applyFont="0" applyFill="0" applyBorder="0" applyAlignment="0" applyProtection="0"/>
    <xf numFmtId="0" fontId="20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9">
    <xf numFmtId="0" fontId="0" fillId="0" borderId="0" xfId="0"/>
    <xf numFmtId="0" fontId="7" fillId="0" borderId="0" xfId="1" applyFont="1" applyAlignment="1">
      <alignment horizontal="right" vertical="top"/>
    </xf>
    <xf numFmtId="0" fontId="6" fillId="0" borderId="0" xfId="2"/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6" fillId="0" borderId="13" xfId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2" fontId="6" fillId="0" borderId="0" xfId="2" applyNumberFormat="1"/>
    <xf numFmtId="0" fontId="6" fillId="0" borderId="14" xfId="1" applyBorder="1" applyAlignment="1">
      <alignment horizontal="center" vertical="center" wrapText="1"/>
    </xf>
    <xf numFmtId="2" fontId="16" fillId="0" borderId="0" xfId="6" applyNumberFormat="1" applyFont="1" applyAlignment="1">
      <alignment horizontal="center" vertical="center"/>
    </xf>
    <xf numFmtId="0" fontId="17" fillId="0" borderId="14" xfId="1" applyFont="1" applyBorder="1" applyAlignment="1">
      <alignment horizontal="left" vertical="center" wrapText="1"/>
    </xf>
    <xf numFmtId="0" fontId="6" fillId="0" borderId="15" xfId="1" applyBorder="1" applyAlignment="1">
      <alignment horizontal="center" vertical="center" wrapText="1"/>
    </xf>
    <xf numFmtId="0" fontId="6" fillId="0" borderId="16" xfId="1" applyBorder="1" applyAlignment="1">
      <alignment horizontal="center" vertical="center" wrapText="1"/>
    </xf>
    <xf numFmtId="165" fontId="17" fillId="0" borderId="16" xfId="7" applyNumberFormat="1" applyFont="1" applyFill="1" applyBorder="1" applyAlignment="1">
      <alignment vertical="center" wrapText="1"/>
    </xf>
    <xf numFmtId="0" fontId="8" fillId="0" borderId="12" xfId="1" applyFont="1" applyBorder="1" applyAlignment="1">
      <alignment horizontal="center" vertical="center"/>
    </xf>
    <xf numFmtId="164" fontId="19" fillId="0" borderId="0" xfId="1" applyNumberFormat="1" applyFont="1" applyAlignment="1">
      <alignment horizontal="left" vertical="center"/>
    </xf>
    <xf numFmtId="166" fontId="6" fillId="0" borderId="0" xfId="2" applyNumberFormat="1"/>
    <xf numFmtId="167" fontId="6" fillId="0" borderId="0" xfId="2" applyNumberFormat="1"/>
    <xf numFmtId="0" fontId="20" fillId="0" borderId="0" xfId="8"/>
    <xf numFmtId="49" fontId="23" fillId="0" borderId="0" xfId="8" applyNumberFormat="1" applyFont="1"/>
    <xf numFmtId="0" fontId="23" fillId="0" borderId="0" xfId="8" applyFont="1"/>
    <xf numFmtId="0" fontId="23" fillId="0" borderId="0" xfId="8" applyFont="1" applyAlignment="1">
      <alignment wrapText="1"/>
    </xf>
    <xf numFmtId="49" fontId="27" fillId="0" borderId="0" xfId="0" applyNumberFormat="1" applyFont="1" applyAlignment="1">
      <alignment horizontal="center"/>
    </xf>
    <xf numFmtId="0" fontId="21" fillId="0" borderId="0" xfId="8" applyFont="1" applyAlignment="1">
      <alignment wrapText="1"/>
    </xf>
    <xf numFmtId="0" fontId="25" fillId="0" borderId="0" xfId="8" applyFont="1" applyAlignment="1">
      <alignment wrapText="1"/>
    </xf>
    <xf numFmtId="0" fontId="26" fillId="0" borderId="0" xfId="8" applyFont="1" applyAlignment="1">
      <alignment wrapText="1"/>
    </xf>
    <xf numFmtId="0" fontId="22" fillId="0" borderId="0" xfId="8" applyFont="1" applyAlignment="1">
      <alignment wrapText="1"/>
    </xf>
    <xf numFmtId="0" fontId="21" fillId="0" borderId="0" xfId="0" applyFont="1" applyAlignment="1">
      <alignment horizontal="center"/>
    </xf>
    <xf numFmtId="168" fontId="6" fillId="0" borderId="0" xfId="2" applyNumberFormat="1"/>
    <xf numFmtId="0" fontId="29" fillId="0" borderId="0" xfId="0" applyFont="1" applyAlignment="1">
      <alignment horizontal="right"/>
    </xf>
    <xf numFmtId="49" fontId="29" fillId="0" borderId="0" xfId="0" applyNumberFormat="1" applyFont="1"/>
    <xf numFmtId="0" fontId="29" fillId="0" borderId="0" xfId="0" applyFont="1"/>
    <xf numFmtId="0" fontId="29" fillId="0" borderId="0" xfId="0" applyFont="1" applyAlignment="1">
      <alignment horizontal="center"/>
    </xf>
    <xf numFmtId="49" fontId="31" fillId="0" borderId="0" xfId="0" applyNumberFormat="1" applyFont="1"/>
    <xf numFmtId="49" fontId="32" fillId="0" borderId="0" xfId="0" applyNumberFormat="1" applyFont="1"/>
    <xf numFmtId="49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49" fontId="29" fillId="0" borderId="0" xfId="0" applyNumberFormat="1" applyFont="1" applyAlignment="1">
      <alignment wrapText="1"/>
    </xf>
    <xf numFmtId="0" fontId="29" fillId="0" borderId="0" xfId="0" applyFont="1" applyAlignment="1">
      <alignment wrapText="1"/>
    </xf>
    <xf numFmtId="49" fontId="30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30" fillId="0" borderId="0" xfId="0" applyFont="1" applyAlignment="1">
      <alignment horizontal="center"/>
    </xf>
    <xf numFmtId="0" fontId="30" fillId="0" borderId="0" xfId="0" applyFont="1"/>
    <xf numFmtId="49" fontId="31" fillId="0" borderId="0" xfId="0" applyNumberFormat="1" applyFont="1" applyAlignment="1">
      <alignment horizontal="left"/>
    </xf>
    <xf numFmtId="49" fontId="32" fillId="0" borderId="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49" fontId="32" fillId="0" borderId="4" xfId="0" applyNumberFormat="1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top" wrapText="1"/>
    </xf>
    <xf numFmtId="49" fontId="36" fillId="0" borderId="4" xfId="0" applyNumberFormat="1" applyFont="1" applyBorder="1"/>
    <xf numFmtId="0" fontId="36" fillId="0" borderId="4" xfId="0" applyFont="1" applyBorder="1" applyAlignment="1">
      <alignment horizontal="right" vertical="top" wrapText="1"/>
    </xf>
    <xf numFmtId="0" fontId="36" fillId="0" borderId="4" xfId="0" applyFont="1" applyBorder="1" applyAlignment="1">
      <alignment horizontal="right" vertical="top"/>
    </xf>
    <xf numFmtId="49" fontId="29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37" fillId="0" borderId="0" xfId="0" applyFont="1" applyAlignment="1">
      <alignment horizontal="left" vertical="top"/>
    </xf>
    <xf numFmtId="4" fontId="32" fillId="0" borderId="4" xfId="0" applyNumberFormat="1" applyFont="1" applyBorder="1" applyAlignment="1">
      <alignment horizontal="right" vertical="top" wrapText="1"/>
    </xf>
    <xf numFmtId="4" fontId="36" fillId="0" borderId="4" xfId="0" applyNumberFormat="1" applyFont="1" applyBorder="1" applyAlignment="1">
      <alignment horizontal="right" vertical="top"/>
    </xf>
    <xf numFmtId="0" fontId="32" fillId="0" borderId="0" xfId="0" applyFont="1"/>
    <xf numFmtId="169" fontId="16" fillId="0" borderId="0" xfId="6" applyNumberFormat="1" applyFont="1" applyAlignment="1">
      <alignment horizontal="center" vertical="center"/>
    </xf>
    <xf numFmtId="0" fontId="28" fillId="0" borderId="0" xfId="8" applyFont="1" applyAlignment="1">
      <alignment horizontal="left" vertical="top"/>
    </xf>
    <xf numFmtId="170" fontId="11" fillId="0" borderId="0" xfId="2" applyNumberFormat="1" applyFont="1"/>
    <xf numFmtId="4" fontId="36" fillId="0" borderId="4" xfId="0" applyNumberFormat="1" applyFont="1" applyBorder="1" applyAlignment="1">
      <alignment horizontal="right" vertical="top" wrapText="1"/>
    </xf>
    <xf numFmtId="171" fontId="19" fillId="0" borderId="0" xfId="1" applyNumberFormat="1" applyFont="1" applyAlignment="1">
      <alignment horizontal="left" vertical="center"/>
    </xf>
    <xf numFmtId="165" fontId="17" fillId="0" borderId="17" xfId="7" applyNumberFormat="1" applyFont="1" applyFill="1" applyBorder="1" applyAlignment="1">
      <alignment vertical="center" wrapText="1"/>
    </xf>
    <xf numFmtId="172" fontId="32" fillId="0" borderId="4" xfId="0" applyNumberFormat="1" applyFont="1" applyBorder="1" applyAlignment="1">
      <alignment horizontal="right" vertical="top" wrapText="1"/>
    </xf>
    <xf numFmtId="172" fontId="36" fillId="0" borderId="4" xfId="0" applyNumberFormat="1" applyFont="1" applyBorder="1" applyAlignment="1">
      <alignment horizontal="right" vertical="top" wrapText="1"/>
    </xf>
    <xf numFmtId="172" fontId="36" fillId="0" borderId="4" xfId="0" applyNumberFormat="1" applyFont="1" applyBorder="1" applyAlignment="1">
      <alignment horizontal="right" vertical="top"/>
    </xf>
    <xf numFmtId="173" fontId="32" fillId="0" borderId="4" xfId="0" applyNumberFormat="1" applyFont="1" applyBorder="1" applyAlignment="1">
      <alignment horizontal="right" vertical="top" wrapText="1"/>
    </xf>
    <xf numFmtId="173" fontId="36" fillId="0" borderId="4" xfId="0" applyNumberFormat="1" applyFont="1" applyBorder="1" applyAlignment="1">
      <alignment horizontal="right" vertical="top"/>
    </xf>
    <xf numFmtId="165" fontId="17" fillId="0" borderId="16" xfId="13" applyNumberFormat="1" applyFont="1" applyFill="1" applyBorder="1" applyAlignment="1">
      <alignment vertical="center" wrapText="1"/>
    </xf>
    <xf numFmtId="170" fontId="6" fillId="0" borderId="0" xfId="2" applyNumberFormat="1"/>
    <xf numFmtId="174" fontId="6" fillId="0" borderId="0" xfId="2" applyNumberFormat="1" applyAlignment="1">
      <alignment horizontal="center"/>
    </xf>
    <xf numFmtId="175" fontId="6" fillId="0" borderId="0" xfId="2" applyNumberFormat="1"/>
    <xf numFmtId="176" fontId="6" fillId="0" borderId="0" xfId="2" applyNumberFormat="1" applyAlignment="1">
      <alignment horizontal="center"/>
    </xf>
    <xf numFmtId="177" fontId="6" fillId="0" borderId="0" xfId="2" applyNumberFormat="1"/>
    <xf numFmtId="0" fontId="6" fillId="0" borderId="0" xfId="2" applyAlignment="1">
      <alignment horizontal="center"/>
    </xf>
    <xf numFmtId="165" fontId="17" fillId="0" borderId="17" xfId="13" applyNumberFormat="1" applyFont="1" applyFill="1" applyBorder="1" applyAlignment="1">
      <alignment vertical="center" wrapText="1"/>
    </xf>
    <xf numFmtId="173" fontId="36" fillId="0" borderId="4" xfId="0" applyNumberFormat="1" applyFont="1" applyBorder="1" applyAlignment="1">
      <alignment horizontal="right" vertical="top" wrapText="1"/>
    </xf>
    <xf numFmtId="178" fontId="0" fillId="0" borderId="0" xfId="0" applyNumberFormat="1"/>
    <xf numFmtId="2" fontId="36" fillId="0" borderId="4" xfId="0" applyNumberFormat="1" applyFont="1" applyBorder="1" applyAlignment="1">
      <alignment horizontal="right" vertical="top"/>
    </xf>
    <xf numFmtId="2" fontId="32" fillId="0" borderId="4" xfId="0" applyNumberFormat="1" applyFont="1" applyBorder="1" applyAlignment="1">
      <alignment horizontal="right" vertical="top" wrapText="1"/>
    </xf>
    <xf numFmtId="165" fontId="17" fillId="0" borderId="16" xfId="14" applyNumberFormat="1" applyFont="1" applyFill="1" applyBorder="1" applyAlignment="1">
      <alignment vertical="center" wrapText="1"/>
    </xf>
    <xf numFmtId="165" fontId="17" fillId="0" borderId="16" xfId="14" applyNumberFormat="1" applyFont="1" applyFill="1" applyBorder="1" applyAlignment="1">
      <alignment horizontal="center" vertical="center" wrapText="1"/>
    </xf>
    <xf numFmtId="43" fontId="17" fillId="0" borderId="16" xfId="14" applyFont="1" applyFill="1" applyBorder="1" applyAlignment="1">
      <alignment horizontal="center" vertical="center" wrapText="1"/>
    </xf>
    <xf numFmtId="165" fontId="17" fillId="0" borderId="17" xfId="14" applyNumberFormat="1" applyFont="1" applyFill="1" applyBorder="1" applyAlignment="1">
      <alignment vertical="center" wrapText="1"/>
    </xf>
    <xf numFmtId="179" fontId="19" fillId="0" borderId="0" xfId="1" applyNumberFormat="1" applyFont="1" applyAlignment="1">
      <alignment horizontal="left" vertical="center"/>
    </xf>
    <xf numFmtId="0" fontId="38" fillId="0" borderId="4" xfId="3" applyFont="1" applyBorder="1" applyAlignment="1">
      <alignment horizontal="center" vertical="center" wrapText="1"/>
    </xf>
    <xf numFmtId="0" fontId="38" fillId="0" borderId="4" xfId="4" applyFont="1" applyBorder="1" applyAlignment="1">
      <alignment horizontal="center" wrapText="1"/>
    </xf>
    <xf numFmtId="49" fontId="39" fillId="2" borderId="4" xfId="3" applyNumberFormat="1" applyFont="1" applyFill="1" applyBorder="1" applyAlignment="1">
      <alignment horizontal="center" vertical="center" wrapText="1"/>
    </xf>
    <xf numFmtId="4" fontId="39" fillId="2" borderId="4" xfId="3" applyNumberFormat="1" applyFont="1" applyFill="1" applyBorder="1" applyAlignment="1">
      <alignment horizontal="right" vertical="center" wrapText="1"/>
    </xf>
    <xf numFmtId="49" fontId="38" fillId="0" borderId="4" xfId="3" applyNumberFormat="1" applyFont="1" applyBorder="1" applyAlignment="1">
      <alignment horizontal="center" vertical="center" wrapText="1"/>
    </xf>
    <xf numFmtId="172" fontId="38" fillId="0" borderId="4" xfId="3" applyNumberFormat="1" applyFont="1" applyBorder="1" applyAlignment="1">
      <alignment horizontal="right" vertical="center" wrapText="1"/>
    </xf>
    <xf numFmtId="4" fontId="38" fillId="0" borderId="4" xfId="3" applyNumberFormat="1" applyFont="1" applyBorder="1" applyAlignment="1">
      <alignment horizontal="right" vertical="center" wrapText="1"/>
    </xf>
    <xf numFmtId="4" fontId="38" fillId="0" borderId="4" xfId="3" applyNumberFormat="1" applyFont="1" applyBorder="1" applyAlignment="1">
      <alignment horizontal="center" vertical="center" wrapText="1"/>
    </xf>
    <xf numFmtId="4" fontId="39" fillId="2" borderId="4" xfId="3" applyNumberFormat="1" applyFont="1" applyFill="1" applyBorder="1" applyAlignment="1">
      <alignment horizontal="center" vertical="center" wrapText="1"/>
    </xf>
    <xf numFmtId="4" fontId="40" fillId="0" borderId="4" xfId="3" applyNumberFormat="1" applyFont="1" applyBorder="1" applyAlignment="1">
      <alignment horizontal="right" vertical="center" wrapText="1"/>
    </xf>
    <xf numFmtId="180" fontId="38" fillId="0" borderId="4" xfId="3" applyNumberFormat="1" applyFont="1" applyBorder="1" applyAlignment="1">
      <alignment horizontal="center" vertical="center" wrapText="1"/>
    </xf>
    <xf numFmtId="49" fontId="40" fillId="0" borderId="4" xfId="3" applyNumberFormat="1" applyFont="1" applyBorder="1" applyAlignment="1">
      <alignment horizontal="center" vertical="center" wrapText="1"/>
    </xf>
    <xf numFmtId="181" fontId="38" fillId="0" borderId="4" xfId="3" applyNumberFormat="1" applyFont="1" applyBorder="1" applyAlignment="1">
      <alignment horizontal="center" vertical="center" wrapText="1"/>
    </xf>
    <xf numFmtId="49" fontId="38" fillId="3" borderId="4" xfId="3" applyNumberFormat="1" applyFont="1" applyFill="1" applyBorder="1" applyAlignment="1">
      <alignment horizontal="center" vertical="center" wrapText="1"/>
    </xf>
    <xf numFmtId="4" fontId="38" fillId="3" borderId="4" xfId="3" applyNumberFormat="1" applyFont="1" applyFill="1" applyBorder="1" applyAlignment="1">
      <alignment horizontal="right" vertical="center" wrapText="1"/>
    </xf>
    <xf numFmtId="173" fontId="38" fillId="0" borderId="4" xfId="0" applyNumberFormat="1" applyFont="1" applyBorder="1" applyAlignment="1">
      <alignment horizontal="center" vertical="center" wrapText="1"/>
    </xf>
    <xf numFmtId="0" fontId="38" fillId="0" borderId="0" xfId="2" applyFont="1"/>
    <xf numFmtId="0" fontId="23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49" fontId="21" fillId="0" borderId="0" xfId="0" applyNumberFormat="1" applyFont="1" applyAlignment="1">
      <alignment horizontal="right"/>
    </xf>
    <xf numFmtId="0" fontId="22" fillId="0" borderId="0" xfId="0" applyFont="1"/>
    <xf numFmtId="0" fontId="2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/>
    </xf>
    <xf numFmtId="0" fontId="18" fillId="0" borderId="0" xfId="0" applyFont="1"/>
    <xf numFmtId="0" fontId="22" fillId="0" borderId="0" xfId="0" applyFont="1" applyAlignment="1">
      <alignment horizontal="left"/>
    </xf>
    <xf numFmtId="0" fontId="23" fillId="0" borderId="4" xfId="0" applyFont="1" applyBorder="1" applyAlignment="1">
      <alignment horizontal="center" vertical="top" wrapText="1"/>
    </xf>
    <xf numFmtId="49" fontId="23" fillId="0" borderId="4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left" vertical="top" wrapText="1"/>
    </xf>
    <xf numFmtId="4" fontId="23" fillId="0" borderId="4" xfId="0" applyNumberFormat="1" applyFont="1" applyBorder="1" applyAlignment="1">
      <alignment horizontal="right" vertical="top" wrapText="1"/>
    </xf>
    <xf numFmtId="0" fontId="23" fillId="0" borderId="4" xfId="0" applyFont="1" applyBorder="1" applyAlignment="1">
      <alignment horizontal="right" vertical="top" wrapText="1"/>
    </xf>
    <xf numFmtId="0" fontId="26" fillId="0" borderId="4" xfId="0" applyFont="1" applyBorder="1"/>
    <xf numFmtId="4" fontId="26" fillId="0" borderId="4" xfId="0" applyNumberFormat="1" applyFont="1" applyBorder="1" applyAlignment="1">
      <alignment horizontal="right" vertical="top" wrapText="1"/>
    </xf>
    <xf numFmtId="4" fontId="26" fillId="0" borderId="4" xfId="0" applyNumberFormat="1" applyFont="1" applyBorder="1" applyAlignment="1">
      <alignment horizontal="right" vertical="top"/>
    </xf>
    <xf numFmtId="4" fontId="23" fillId="0" borderId="4" xfId="0" applyNumberFormat="1" applyFont="1" applyBorder="1" applyAlignment="1">
      <alignment horizontal="right" vertical="top"/>
    </xf>
    <xf numFmtId="0" fontId="38" fillId="3" borderId="4" xfId="3" applyFont="1" applyFill="1" applyBorder="1" applyAlignment="1">
      <alignment horizontal="left" vertical="center" wrapText="1"/>
    </xf>
    <xf numFmtId="0" fontId="38" fillId="0" borderId="4" xfId="3" applyFont="1" applyBorder="1" applyAlignment="1">
      <alignment horizontal="left" vertical="center" wrapText="1"/>
    </xf>
    <xf numFmtId="0" fontId="40" fillId="0" borderId="4" xfId="3" applyFont="1" applyBorder="1" applyAlignment="1">
      <alignment horizontal="left" vertical="center" wrapText="1"/>
    </xf>
    <xf numFmtId="0" fontId="39" fillId="2" borderId="9" xfId="3" applyFont="1" applyFill="1" applyBorder="1" applyAlignment="1">
      <alignment horizontal="left" vertical="center" wrapText="1"/>
    </xf>
    <xf numFmtId="0" fontId="39" fillId="2" borderId="10" xfId="3" applyFont="1" applyFill="1" applyBorder="1" applyAlignment="1">
      <alignment horizontal="left" vertical="center" wrapText="1"/>
    </xf>
    <xf numFmtId="0" fontId="39" fillId="2" borderId="11" xfId="3" applyFont="1" applyFill="1" applyBorder="1" applyAlignment="1">
      <alignment horizontal="left" vertical="center" wrapText="1"/>
    </xf>
    <xf numFmtId="0" fontId="38" fillId="0" borderId="9" xfId="3" applyFont="1" applyBorder="1" applyAlignment="1">
      <alignment horizontal="left" vertical="center" wrapText="1"/>
    </xf>
    <xf numFmtId="0" fontId="38" fillId="0" borderId="11" xfId="3" applyFont="1" applyBorder="1" applyAlignment="1">
      <alignment horizontal="left" vertical="center" wrapText="1"/>
    </xf>
    <xf numFmtId="0" fontId="40" fillId="0" borderId="9" xfId="3" applyFont="1" applyBorder="1" applyAlignment="1">
      <alignment horizontal="left" vertical="center" wrapText="1"/>
    </xf>
    <xf numFmtId="0" fontId="40" fillId="0" borderId="11" xfId="3" applyFont="1" applyBorder="1" applyAlignment="1">
      <alignment horizontal="left" vertical="center" wrapText="1"/>
    </xf>
    <xf numFmtId="49" fontId="38" fillId="0" borderId="6" xfId="3" applyNumberFormat="1" applyFont="1" applyBorder="1" applyAlignment="1">
      <alignment horizontal="center" vertical="center" wrapText="1"/>
    </xf>
    <xf numFmtId="49" fontId="38" fillId="0" borderId="18" xfId="3" applyNumberFormat="1" applyFont="1" applyBorder="1" applyAlignment="1">
      <alignment horizontal="center" vertical="center" wrapText="1"/>
    </xf>
    <xf numFmtId="49" fontId="38" fillId="0" borderId="8" xfId="3" applyNumberFormat="1" applyFont="1" applyBorder="1" applyAlignment="1">
      <alignment horizontal="center" vertical="center" wrapText="1"/>
    </xf>
    <xf numFmtId="49" fontId="38" fillId="0" borderId="19" xfId="3" applyNumberFormat="1" applyFont="1" applyBorder="1" applyAlignment="1">
      <alignment horizontal="center" vertical="center" wrapText="1"/>
    </xf>
    <xf numFmtId="0" fontId="38" fillId="0" borderId="9" xfId="3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11" xfId="3" applyFont="1" applyBorder="1" applyAlignment="1">
      <alignment horizontal="center" vertical="center" wrapText="1"/>
    </xf>
    <xf numFmtId="0" fontId="38" fillId="0" borderId="3" xfId="3" applyFont="1" applyBorder="1" applyAlignment="1">
      <alignment horizontal="center" vertical="center" wrapText="1"/>
    </xf>
    <xf numFmtId="0" fontId="38" fillId="0" borderId="7" xfId="3" applyFont="1" applyBorder="1" applyAlignment="1">
      <alignment horizontal="center" vertical="center" wrapText="1"/>
    </xf>
    <xf numFmtId="0" fontId="38" fillId="0" borderId="9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7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21" fillId="0" borderId="1" xfId="0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4" fillId="0" borderId="0" xfId="8" applyFont="1" applyAlignment="1">
      <alignment horizontal="center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41" fillId="0" borderId="1" xfId="8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/>
    </xf>
    <xf numFmtId="0" fontId="21" fillId="0" borderId="0" xfId="0" applyFont="1" applyAlignment="1">
      <alignment wrapText="1"/>
    </xf>
    <xf numFmtId="0" fontId="22" fillId="0" borderId="9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right" vertical="top" wrapText="1"/>
    </xf>
    <xf numFmtId="0" fontId="25" fillId="0" borderId="9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right" vertical="top" wrapText="1"/>
    </xf>
    <xf numFmtId="0" fontId="26" fillId="0" borderId="11" xfId="0" applyFont="1" applyBorder="1" applyAlignment="1">
      <alignment horizontal="right" vertical="top" wrapText="1"/>
    </xf>
    <xf numFmtId="0" fontId="23" fillId="0" borderId="9" xfId="0" applyFont="1" applyBorder="1" applyAlignment="1">
      <alignment horizontal="right" vertical="top" wrapText="1"/>
    </xf>
    <xf numFmtId="0" fontId="23" fillId="0" borderId="11" xfId="0" applyFont="1" applyBorder="1" applyAlignment="1">
      <alignment horizontal="righ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center" wrapText="1"/>
    </xf>
    <xf numFmtId="0" fontId="30" fillId="0" borderId="2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5" fillId="0" borderId="9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top"/>
    </xf>
    <xf numFmtId="0" fontId="29" fillId="0" borderId="0" xfId="0" applyFont="1" applyAlignment="1">
      <alignment horizontal="left"/>
    </xf>
    <xf numFmtId="49" fontId="32" fillId="0" borderId="3" xfId="0" applyNumberFormat="1" applyFont="1" applyBorder="1" applyAlignment="1">
      <alignment horizontal="center" vertical="center" wrapText="1"/>
    </xf>
    <xf numFmtId="49" fontId="32" fillId="0" borderId="5" xfId="0" applyNumberFormat="1" applyFont="1" applyBorder="1" applyAlignment="1">
      <alignment horizontal="center" vertical="center" wrapText="1"/>
    </xf>
    <xf numFmtId="49" fontId="32" fillId="0" borderId="7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right" vertical="top" wrapText="1"/>
    </xf>
    <xf numFmtId="0" fontId="36" fillId="0" borderId="11" xfId="0" applyFont="1" applyBorder="1" applyAlignment="1">
      <alignment horizontal="right" vertical="top" wrapText="1"/>
    </xf>
    <xf numFmtId="0" fontId="31" fillId="0" borderId="9" xfId="0" applyFont="1" applyBorder="1" applyAlignment="1">
      <alignment horizontal="right" vertical="top" wrapText="1"/>
    </xf>
    <xf numFmtId="0" fontId="31" fillId="0" borderId="11" xfId="0" applyFont="1" applyBorder="1" applyAlignment="1">
      <alignment horizontal="right" vertical="top" wrapText="1"/>
    </xf>
    <xf numFmtId="0" fontId="30" fillId="0" borderId="0" xfId="0" applyFont="1" applyAlignment="1">
      <alignment horizontal="center"/>
    </xf>
  </cellXfs>
  <cellStyles count="15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2473ABA8-87E3-4BB9-A9AD-9E38D4EDE8A6}"/>
    <cellStyle name="Финансовый 2 2 2" xfId="11" xr:uid="{FCC403CF-6620-47AB-9DD8-F50EFB7EB7BB}"/>
    <cellStyle name="Финансовый 2 3" xfId="10" xr:uid="{DCD6340B-41AF-46FC-8391-0DD196F3D1C4}"/>
    <cellStyle name="Финансовый 2 4" xfId="12" xr:uid="{C4469535-B89B-4156-87DF-798707A5CB8C}"/>
    <cellStyle name="Финансовый 2 4 2" xfId="14" xr:uid="{79F039C2-885D-4DA2-BDAF-4D65DA66E314}"/>
    <cellStyle name="Финансовый 2 5" xfId="13" xr:uid="{EA9A04A7-6EF0-4A80-B2C2-99C95FBFA1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307E1-CDDE-4579-B485-9314C0FCF476}">
  <dimension ref="A1:M54"/>
  <sheetViews>
    <sheetView tabSelected="1" zoomScale="90" zoomScaleNormal="90" workbookViewId="0">
      <selection activeCell="C18" sqref="C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38.85546875" style="2" customWidth="1"/>
    <col min="4" max="4" width="11.28515625" style="2" customWidth="1"/>
    <col min="5" max="5" width="10.7109375" style="2" customWidth="1"/>
    <col min="6" max="6" width="15.85546875" style="2" customWidth="1"/>
    <col min="7" max="7" width="27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43" t="s">
        <v>78</v>
      </c>
      <c r="F1" s="136" t="s">
        <v>79</v>
      </c>
      <c r="G1" s="137"/>
      <c r="H1" s="140" t="s">
        <v>80</v>
      </c>
      <c r="I1" s="141"/>
      <c r="J1" s="141"/>
      <c r="K1" s="142"/>
      <c r="L1" s="143" t="s">
        <v>62</v>
      </c>
      <c r="M1" s="143" t="s">
        <v>81</v>
      </c>
    </row>
    <row r="2" spans="1:13" ht="45" x14ac:dyDescent="0.2">
      <c r="A2" s="3"/>
      <c r="B2" s="3" t="s">
        <v>1</v>
      </c>
      <c r="C2" s="17" t="s">
        <v>36</v>
      </c>
      <c r="E2" s="144"/>
      <c r="F2" s="138"/>
      <c r="G2" s="139"/>
      <c r="H2" s="89" t="s">
        <v>82</v>
      </c>
      <c r="I2" s="89" t="s">
        <v>83</v>
      </c>
      <c r="J2" s="89" t="s">
        <v>84</v>
      </c>
      <c r="K2" s="89" t="s">
        <v>85</v>
      </c>
      <c r="L2" s="144"/>
      <c r="M2" s="144"/>
    </row>
    <row r="3" spans="1:13" ht="15" x14ac:dyDescent="0.25">
      <c r="A3" s="4"/>
      <c r="B3" s="4"/>
      <c r="C3" s="4"/>
      <c r="E3" s="90">
        <v>1</v>
      </c>
      <c r="F3" s="145">
        <v>2</v>
      </c>
      <c r="G3" s="146"/>
      <c r="H3" s="90">
        <v>3</v>
      </c>
      <c r="I3" s="90">
        <v>4</v>
      </c>
      <c r="J3" s="90">
        <v>5</v>
      </c>
      <c r="K3" s="90">
        <v>6</v>
      </c>
      <c r="L3" s="90">
        <v>7</v>
      </c>
      <c r="M3" s="90">
        <v>8</v>
      </c>
    </row>
    <row r="4" spans="1:13" ht="15" x14ac:dyDescent="0.2">
      <c r="A4" s="3"/>
      <c r="B4" s="3"/>
      <c r="C4" s="3"/>
      <c r="E4" s="91" t="s">
        <v>86</v>
      </c>
      <c r="F4" s="129" t="s">
        <v>87</v>
      </c>
      <c r="G4" s="131"/>
      <c r="H4" s="92"/>
      <c r="I4" s="92"/>
      <c r="J4" s="92"/>
      <c r="K4" s="92"/>
      <c r="L4" s="92"/>
      <c r="M4" s="92"/>
    </row>
    <row r="5" spans="1:13" ht="15" x14ac:dyDescent="0.2">
      <c r="A5" s="3"/>
      <c r="B5" s="3"/>
      <c r="C5" s="3"/>
      <c r="E5" s="93" t="s">
        <v>88</v>
      </c>
      <c r="F5" s="132" t="s">
        <v>89</v>
      </c>
      <c r="G5" s="133"/>
      <c r="H5" s="94">
        <v>2936.9959999999996</v>
      </c>
      <c r="I5" s="95">
        <v>45134.006000000001</v>
      </c>
      <c r="J5" s="95">
        <v>0</v>
      </c>
      <c r="K5" s="94">
        <v>0</v>
      </c>
      <c r="L5" s="94">
        <f>SUM(H5:K5)</f>
        <v>48071.002</v>
      </c>
      <c r="M5" s="96" t="s">
        <v>90</v>
      </c>
    </row>
    <row r="6" spans="1:13" ht="25.5" x14ac:dyDescent="0.2">
      <c r="A6" s="3"/>
      <c r="B6" s="5" t="s">
        <v>37</v>
      </c>
      <c r="C6" s="18">
        <f>C26</f>
        <v>64524.693654292118</v>
      </c>
      <c r="E6" s="93" t="s">
        <v>91</v>
      </c>
      <c r="F6" s="132" t="s">
        <v>92</v>
      </c>
      <c r="G6" s="133"/>
      <c r="H6" s="95">
        <f>H5*1.2</f>
        <v>3524.3951999999995</v>
      </c>
      <c r="I6" s="95">
        <f t="shared" ref="I6:K6" si="0">I5*1.2</f>
        <v>54160.807200000003</v>
      </c>
      <c r="J6" s="95">
        <f t="shared" si="0"/>
        <v>0</v>
      </c>
      <c r="K6" s="95">
        <f t="shared" si="0"/>
        <v>0</v>
      </c>
      <c r="L6" s="95">
        <f>SUM(H6:K6)</f>
        <v>57685.202400000002</v>
      </c>
      <c r="M6" s="96" t="s">
        <v>90</v>
      </c>
    </row>
    <row r="7" spans="1:13" ht="15" x14ac:dyDescent="0.2">
      <c r="A7" s="3"/>
      <c r="B7" s="3"/>
      <c r="C7" s="3"/>
      <c r="E7" s="91" t="s">
        <v>110</v>
      </c>
      <c r="F7" s="129" t="s">
        <v>93</v>
      </c>
      <c r="G7" s="130"/>
      <c r="H7" s="130"/>
      <c r="I7" s="131"/>
      <c r="J7" s="92"/>
      <c r="K7" s="92"/>
      <c r="L7" s="92"/>
      <c r="M7" s="97"/>
    </row>
    <row r="8" spans="1:13" ht="15" x14ac:dyDescent="0.2">
      <c r="A8" s="4"/>
      <c r="B8" s="4"/>
      <c r="C8" s="4"/>
      <c r="E8" s="93" t="s">
        <v>111</v>
      </c>
      <c r="F8" s="132" t="s">
        <v>94</v>
      </c>
      <c r="G8" s="133"/>
      <c r="H8" s="95">
        <v>930</v>
      </c>
      <c r="I8" s="95">
        <v>21690.918000000001</v>
      </c>
      <c r="J8" s="95">
        <v>0</v>
      </c>
      <c r="K8" s="95">
        <v>0</v>
      </c>
      <c r="L8" s="104">
        <f>SUM(H8:K8)</f>
        <v>22620.918000000001</v>
      </c>
      <c r="M8" s="96" t="s">
        <v>90</v>
      </c>
    </row>
    <row r="9" spans="1:13" ht="15" x14ac:dyDescent="0.2">
      <c r="A9" s="3"/>
      <c r="B9" s="3"/>
      <c r="C9" s="3"/>
      <c r="E9" s="93" t="s">
        <v>112</v>
      </c>
      <c r="F9" s="132" t="s">
        <v>95</v>
      </c>
      <c r="G9" s="133"/>
      <c r="H9" s="95">
        <v>1122.558</v>
      </c>
      <c r="I9" s="95">
        <v>17114.708999999999</v>
      </c>
      <c r="J9" s="95">
        <v>0</v>
      </c>
      <c r="K9" s="95">
        <v>0</v>
      </c>
      <c r="L9" s="104">
        <f>SUM(H9:K9)</f>
        <v>18237.267</v>
      </c>
      <c r="M9" s="96" t="s">
        <v>90</v>
      </c>
    </row>
    <row r="10" spans="1:13" ht="15" x14ac:dyDescent="0.2">
      <c r="A10" s="3"/>
      <c r="B10" s="6" t="s">
        <v>49</v>
      </c>
      <c r="C10" s="3"/>
      <c r="E10" s="93" t="s">
        <v>113</v>
      </c>
      <c r="F10" s="132" t="s">
        <v>96</v>
      </c>
      <c r="G10" s="133"/>
      <c r="H10" s="95">
        <v>510.25299999999999</v>
      </c>
      <c r="I10" s="95">
        <v>4099.7349999999997</v>
      </c>
      <c r="J10" s="95">
        <v>0</v>
      </c>
      <c r="K10" s="95">
        <v>0</v>
      </c>
      <c r="L10" s="104">
        <f t="shared" ref="L10:L12" si="1">SUM(H10:K10)</f>
        <v>4609.9879999999994</v>
      </c>
      <c r="M10" s="96" t="s">
        <v>90</v>
      </c>
    </row>
    <row r="11" spans="1:13" ht="15" x14ac:dyDescent="0.2">
      <c r="A11" s="3"/>
      <c r="B11" s="3"/>
      <c r="C11" s="3"/>
      <c r="E11" s="93" t="s">
        <v>114</v>
      </c>
      <c r="F11" s="132" t="s">
        <v>97</v>
      </c>
      <c r="G11" s="133"/>
      <c r="H11" s="95">
        <v>374.185</v>
      </c>
      <c r="I11" s="95">
        <v>2228.6439999999998</v>
      </c>
      <c r="J11" s="95">
        <v>0</v>
      </c>
      <c r="K11" s="95">
        <v>0</v>
      </c>
      <c r="L11" s="104">
        <f t="shared" si="1"/>
        <v>2602.8289999999997</v>
      </c>
      <c r="M11" s="96" t="s">
        <v>90</v>
      </c>
    </row>
    <row r="12" spans="1:13" ht="15.75" x14ac:dyDescent="0.2">
      <c r="A12" s="7"/>
      <c r="B12" s="147" t="s">
        <v>38</v>
      </c>
      <c r="C12" s="147"/>
      <c r="E12" s="93" t="s">
        <v>115</v>
      </c>
      <c r="F12" s="132" t="s">
        <v>98</v>
      </c>
      <c r="G12" s="133"/>
      <c r="H12" s="95"/>
      <c r="I12" s="95"/>
      <c r="J12" s="95"/>
      <c r="K12" s="95"/>
      <c r="L12" s="104">
        <f t="shared" si="1"/>
        <v>0</v>
      </c>
      <c r="M12" s="96" t="s">
        <v>90</v>
      </c>
    </row>
    <row r="13" spans="1:13" ht="15" x14ac:dyDescent="0.2">
      <c r="A13" s="3"/>
      <c r="B13" s="3"/>
      <c r="C13" s="3"/>
      <c r="E13" s="93"/>
      <c r="F13" s="134" t="s">
        <v>99</v>
      </c>
      <c r="G13" s="135"/>
      <c r="H13" s="98">
        <f>SUM(H8:H12)</f>
        <v>2936.9960000000001</v>
      </c>
      <c r="I13" s="98">
        <f>SUM(I8:I12)</f>
        <v>45134.006000000001</v>
      </c>
      <c r="J13" s="98">
        <f>SUM(J8:J12)</f>
        <v>0</v>
      </c>
      <c r="K13" s="98">
        <f>SUM(K8:K12)</f>
        <v>0</v>
      </c>
      <c r="L13" s="98">
        <f>SUM(L8:L12)</f>
        <v>48071.001999999993</v>
      </c>
      <c r="M13" s="96" t="s">
        <v>90</v>
      </c>
    </row>
    <row r="14" spans="1:13" ht="39.75" customHeight="1" x14ac:dyDescent="0.25">
      <c r="A14" s="3"/>
      <c r="B14" s="148" t="s">
        <v>136</v>
      </c>
      <c r="C14" s="148"/>
      <c r="D14" s="105"/>
      <c r="E14" s="91" t="s">
        <v>116</v>
      </c>
      <c r="F14" s="129" t="s">
        <v>100</v>
      </c>
      <c r="G14" s="130"/>
      <c r="H14" s="130"/>
      <c r="I14" s="130"/>
      <c r="J14" s="131"/>
      <c r="K14" s="92"/>
      <c r="L14" s="92"/>
      <c r="M14" s="97"/>
    </row>
    <row r="15" spans="1:13" ht="15" x14ac:dyDescent="0.2">
      <c r="A15" s="4"/>
      <c r="B15" s="149" t="s">
        <v>4</v>
      </c>
      <c r="C15" s="149"/>
      <c r="E15" s="93" t="s">
        <v>117</v>
      </c>
      <c r="F15" s="127" t="s">
        <v>94</v>
      </c>
      <c r="G15" s="127"/>
      <c r="H15" s="95">
        <f>H8*$M$15/100</f>
        <v>1002.54</v>
      </c>
      <c r="I15" s="95">
        <f t="shared" ref="I15:L15" si="2">I8*$M$15/100</f>
        <v>23382.809604000002</v>
      </c>
      <c r="J15" s="95">
        <f t="shared" si="2"/>
        <v>0</v>
      </c>
      <c r="K15" s="95">
        <f t="shared" si="2"/>
        <v>0</v>
      </c>
      <c r="L15" s="95">
        <f t="shared" si="2"/>
        <v>24385.349604000003</v>
      </c>
      <c r="M15" s="99">
        <v>107.8</v>
      </c>
    </row>
    <row r="16" spans="1:13" ht="15" x14ac:dyDescent="0.2">
      <c r="A16" s="3"/>
      <c r="B16" s="3"/>
      <c r="C16" s="3"/>
      <c r="E16" s="93" t="s">
        <v>118</v>
      </c>
      <c r="F16" s="127" t="s">
        <v>95</v>
      </c>
      <c r="G16" s="127"/>
      <c r="H16" s="95">
        <f>H9*$M$15/100*$M$16/100</f>
        <v>1274.2537527720001</v>
      </c>
      <c r="I16" s="95">
        <f t="shared" ref="I16:L16" si="3">I9*$M$15/100*$M$16/100</f>
        <v>19427.488086006</v>
      </c>
      <c r="J16" s="95">
        <f t="shared" si="3"/>
        <v>0</v>
      </c>
      <c r="K16" s="95">
        <f t="shared" si="3"/>
        <v>0</v>
      </c>
      <c r="L16" s="95">
        <f t="shared" si="3"/>
        <v>20701.741838777998</v>
      </c>
      <c r="M16" s="99">
        <v>105.3</v>
      </c>
    </row>
    <row r="17" spans="1:13" ht="15.75" x14ac:dyDescent="0.2">
      <c r="A17" s="3"/>
      <c r="B17" s="3"/>
      <c r="C17" s="3"/>
      <c r="D17" s="12"/>
      <c r="E17" s="93" t="s">
        <v>119</v>
      </c>
      <c r="F17" s="127" t="s">
        <v>96</v>
      </c>
      <c r="G17" s="127"/>
      <c r="H17" s="95">
        <f>H10*$M$15/100*$M$16/100*$M$17/100</f>
        <v>604.690572173688</v>
      </c>
      <c r="I17" s="95">
        <f t="shared" ref="I17:L17" si="4">I10*$M$15/100*$M$16/100*$M$17/100</f>
        <v>4858.5135274275599</v>
      </c>
      <c r="J17" s="95">
        <f t="shared" si="4"/>
        <v>0</v>
      </c>
      <c r="K17" s="95">
        <f t="shared" si="4"/>
        <v>0</v>
      </c>
      <c r="L17" s="95">
        <f t="shared" si="4"/>
        <v>5463.2040996012474</v>
      </c>
      <c r="M17" s="99">
        <v>104.4</v>
      </c>
    </row>
    <row r="18" spans="1:13" ht="28.5" x14ac:dyDescent="0.2">
      <c r="A18" s="8" t="s">
        <v>5</v>
      </c>
      <c r="B18" s="11" t="s">
        <v>39</v>
      </c>
      <c r="C18" s="14" t="s">
        <v>40</v>
      </c>
      <c r="D18" s="12"/>
      <c r="E18" s="93" t="s">
        <v>120</v>
      </c>
      <c r="F18" s="127" t="s">
        <v>97</v>
      </c>
      <c r="G18" s="127"/>
      <c r="H18" s="95">
        <f>H11*$M$15/100*$M$16/100*$M$17/100*$M$18/100</f>
        <v>462.95044220368953</v>
      </c>
      <c r="I18" s="95">
        <f t="shared" ref="I18:L18" si="5">I11*$M$15/100*$M$16/100*$M$17/100*$M$18/100</f>
        <v>2757.3305325296287</v>
      </c>
      <c r="J18" s="95">
        <f t="shared" si="5"/>
        <v>0</v>
      </c>
      <c r="K18" s="95">
        <f t="shared" si="5"/>
        <v>0</v>
      </c>
      <c r="L18" s="95">
        <f t="shared" si="5"/>
        <v>3220.2809747333185</v>
      </c>
      <c r="M18" s="99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93" t="s">
        <v>121</v>
      </c>
      <c r="F19" s="127" t="s">
        <v>98</v>
      </c>
      <c r="G19" s="127"/>
      <c r="H19" s="95">
        <f>H12*$M$15/100*$M$16/100*$M$17/100*$M$18/100*$M$19/100</f>
        <v>0</v>
      </c>
      <c r="I19" s="95">
        <f t="shared" ref="I19:L19" si="6">I12*$M$15/100*$M$16/100*$M$17/100*$M$18/100*$M$19/100</f>
        <v>0</v>
      </c>
      <c r="J19" s="95">
        <f t="shared" si="6"/>
        <v>0</v>
      </c>
      <c r="K19" s="95">
        <f t="shared" si="6"/>
        <v>0</v>
      </c>
      <c r="L19" s="95">
        <f t="shared" si="6"/>
        <v>0</v>
      </c>
      <c r="M19" s="99">
        <v>104.4</v>
      </c>
    </row>
    <row r="20" spans="1:13" ht="15" x14ac:dyDescent="0.2">
      <c r="A20" s="9">
        <v>1</v>
      </c>
      <c r="B20" s="13" t="s">
        <v>41</v>
      </c>
      <c r="C20" s="16">
        <v>48071.002</v>
      </c>
      <c r="D20" s="19"/>
      <c r="E20" s="100"/>
      <c r="F20" s="128" t="s">
        <v>99</v>
      </c>
      <c r="G20" s="128"/>
      <c r="H20" s="98">
        <f>SUM(H15:H19)</f>
        <v>3344.4347671493774</v>
      </c>
      <c r="I20" s="98">
        <f t="shared" ref="I20:K20" si="7">SUM(I15:I19)</f>
        <v>50426.141749963193</v>
      </c>
      <c r="J20" s="98">
        <f t="shared" si="7"/>
        <v>0</v>
      </c>
      <c r="K20" s="98">
        <f t="shared" si="7"/>
        <v>0</v>
      </c>
      <c r="L20" s="98">
        <f>SUM(L15:L19)</f>
        <v>53770.57651711256</v>
      </c>
      <c r="M20" s="101"/>
    </row>
    <row r="21" spans="1:13" ht="15" x14ac:dyDescent="0.2">
      <c r="A21" s="9">
        <v>1.1000000000000001</v>
      </c>
      <c r="B21" s="13" t="s">
        <v>42</v>
      </c>
      <c r="C21" s="16">
        <v>45134.006000000001</v>
      </c>
      <c r="D21" s="20"/>
      <c r="E21" s="91" t="s">
        <v>122</v>
      </c>
      <c r="F21" s="129" t="s">
        <v>103</v>
      </c>
      <c r="G21" s="130"/>
      <c r="H21" s="130"/>
      <c r="I21" s="130"/>
      <c r="J21" s="131"/>
      <c r="K21" s="95"/>
      <c r="L21" s="95"/>
      <c r="M21" s="101"/>
    </row>
    <row r="22" spans="1:13" ht="15" x14ac:dyDescent="0.2">
      <c r="A22" s="9">
        <v>1.2</v>
      </c>
      <c r="B22" s="13" t="s">
        <v>43</v>
      </c>
      <c r="C22" s="16">
        <v>0</v>
      </c>
      <c r="D22" s="20"/>
      <c r="E22" s="93" t="s">
        <v>123</v>
      </c>
      <c r="F22" s="127" t="s">
        <v>94</v>
      </c>
      <c r="G22" s="127"/>
      <c r="H22" s="95">
        <f>H8*$M$22/100*1.2</f>
        <v>1203.048</v>
      </c>
      <c r="I22" s="95">
        <f t="shared" ref="I22:K22" si="8">I8*$M$22/100*1.2</f>
        <v>28059.371524800001</v>
      </c>
      <c r="J22" s="95">
        <f t="shared" si="8"/>
        <v>0</v>
      </c>
      <c r="K22" s="95">
        <f t="shared" si="8"/>
        <v>0</v>
      </c>
      <c r="L22" s="95">
        <f>SUM(H22:K22)</f>
        <v>29262.4195248</v>
      </c>
      <c r="M22" s="99">
        <v>107.8</v>
      </c>
    </row>
    <row r="23" spans="1:13" ht="15" x14ac:dyDescent="0.2">
      <c r="A23" s="9">
        <v>1.3</v>
      </c>
      <c r="B23" s="13" t="s">
        <v>44</v>
      </c>
      <c r="C23" s="16">
        <v>2936.9959999999996</v>
      </c>
      <c r="D23" s="20"/>
      <c r="E23" s="93" t="s">
        <v>124</v>
      </c>
      <c r="F23" s="127" t="s">
        <v>95</v>
      </c>
      <c r="G23" s="127"/>
      <c r="H23" s="95">
        <f>H9*$M$22/100*$M$23/100*1.2</f>
        <v>1529.1045033264002</v>
      </c>
      <c r="I23" s="95">
        <f t="shared" ref="I23:K23" si="9">I9*$M$22/100*$M$23/100*1.2</f>
        <v>23312.9857032072</v>
      </c>
      <c r="J23" s="95">
        <f t="shared" si="9"/>
        <v>0</v>
      </c>
      <c r="K23" s="95">
        <f t="shared" si="9"/>
        <v>0</v>
      </c>
      <c r="L23" s="95">
        <f t="shared" ref="L23:L26" si="10">SUM(H23:K23)</f>
        <v>24842.090206533601</v>
      </c>
      <c r="M23" s="99">
        <v>105.3</v>
      </c>
    </row>
    <row r="24" spans="1:13" ht="15" x14ac:dyDescent="0.2">
      <c r="A24" s="9">
        <v>2</v>
      </c>
      <c r="B24" s="13" t="s">
        <v>45</v>
      </c>
      <c r="C24" s="16">
        <v>57685.203999999991</v>
      </c>
      <c r="D24" s="19"/>
      <c r="E24" s="93" t="s">
        <v>125</v>
      </c>
      <c r="F24" s="127" t="s">
        <v>96</v>
      </c>
      <c r="G24" s="127"/>
      <c r="H24" s="95">
        <f>H10*$M$22/100*$M$23/100*$M$24/100*1.2</f>
        <v>725.6286866084256</v>
      </c>
      <c r="I24" s="95">
        <f t="shared" ref="I24:K24" si="11">I10*$M$22/100*$M$23/100*$M$24/100*1.2</f>
        <v>5830.2162329130715</v>
      </c>
      <c r="J24" s="95">
        <f t="shared" si="11"/>
        <v>0</v>
      </c>
      <c r="K24" s="95">
        <f t="shared" si="11"/>
        <v>0</v>
      </c>
      <c r="L24" s="95">
        <f t="shared" si="10"/>
        <v>6555.8449195214971</v>
      </c>
      <c r="M24" s="99">
        <v>104.4</v>
      </c>
    </row>
    <row r="25" spans="1:13" ht="15" x14ac:dyDescent="0.2">
      <c r="A25" s="9">
        <v>2.1</v>
      </c>
      <c r="B25" s="13" t="s">
        <v>46</v>
      </c>
      <c r="C25" s="16">
        <v>9614.2020000000011</v>
      </c>
      <c r="D25" s="19"/>
      <c r="E25" s="93" t="s">
        <v>126</v>
      </c>
      <c r="F25" s="127" t="s">
        <v>97</v>
      </c>
      <c r="G25" s="127"/>
      <c r="H25" s="95">
        <f>H11*$M$22/100*$M$23/100*$M$24/100*$M$25/100*1.2</f>
        <v>555.54053064442746</v>
      </c>
      <c r="I25" s="95">
        <f t="shared" ref="I25:K25" si="12">I11*$M$22/100*$M$23/100*$M$24/100*$M$25/100*1.2</f>
        <v>3308.7966390355546</v>
      </c>
      <c r="J25" s="95">
        <f t="shared" si="12"/>
        <v>0</v>
      </c>
      <c r="K25" s="95">
        <f t="shared" si="12"/>
        <v>0</v>
      </c>
      <c r="L25" s="95">
        <f t="shared" si="10"/>
        <v>3864.3371696799823</v>
      </c>
      <c r="M25" s="99">
        <v>104.4</v>
      </c>
    </row>
    <row r="26" spans="1:13" ht="24" x14ac:dyDescent="0.2">
      <c r="A26" s="9">
        <v>3</v>
      </c>
      <c r="B26" s="13" t="s">
        <v>47</v>
      </c>
      <c r="C26" s="66">
        <v>64524.693654292118</v>
      </c>
      <c r="D26" s="31">
        <f>C26/1.2</f>
        <v>53770.578045243434</v>
      </c>
      <c r="E26" s="93" t="s">
        <v>127</v>
      </c>
      <c r="F26" s="127" t="s">
        <v>98</v>
      </c>
      <c r="G26" s="127"/>
      <c r="H26" s="95">
        <f>H12*$M$22/100*$M$23/100*$M$24/100*$M$25/100*$M$26/100*1.2</f>
        <v>0</v>
      </c>
      <c r="I26" s="95">
        <f t="shared" ref="I26:K26" si="13">I12*$M$22/100*$M$23/100*$M$24/100*$M$25/100*$M$26/100*1.2</f>
        <v>0</v>
      </c>
      <c r="J26" s="95">
        <f t="shared" si="13"/>
        <v>0</v>
      </c>
      <c r="K26" s="95">
        <f t="shared" si="13"/>
        <v>0</v>
      </c>
      <c r="L26" s="95">
        <f t="shared" si="10"/>
        <v>0</v>
      </c>
      <c r="M26" s="99">
        <v>104.4</v>
      </c>
    </row>
    <row r="27" spans="1:13" ht="15" x14ac:dyDescent="0.2">
      <c r="A27" s="3"/>
      <c r="C27" s="3"/>
      <c r="E27" s="93"/>
      <c r="F27" s="128" t="s">
        <v>99</v>
      </c>
      <c r="G27" s="128"/>
      <c r="H27" s="98">
        <f>SUM(H22:H26)</f>
        <v>4013.3217205792535</v>
      </c>
      <c r="I27" s="98">
        <f t="shared" ref="I27:K27" si="14">SUM(I22:I26)</f>
        <v>60511.370099955828</v>
      </c>
      <c r="J27" s="98">
        <f t="shared" si="14"/>
        <v>0</v>
      </c>
      <c r="K27" s="98">
        <f t="shared" si="14"/>
        <v>0</v>
      </c>
      <c r="L27" s="98">
        <f>SUM(L22:L26)</f>
        <v>64524.691820535081</v>
      </c>
      <c r="M27" s="101"/>
    </row>
    <row r="28" spans="1:13" ht="25.5" customHeight="1" x14ac:dyDescent="0.2">
      <c r="A28" s="150" t="s">
        <v>48</v>
      </c>
      <c r="B28" s="150"/>
      <c r="C28" s="150"/>
      <c r="E28" s="102" t="s">
        <v>101</v>
      </c>
      <c r="F28" s="126" t="s">
        <v>104</v>
      </c>
      <c r="G28" s="126"/>
      <c r="H28" s="103">
        <f>H20</f>
        <v>3344.4347671493774</v>
      </c>
      <c r="I28" s="103">
        <f t="shared" ref="I28" si="15">I20</f>
        <v>50426.141749963193</v>
      </c>
      <c r="J28" s="103">
        <f>J20</f>
        <v>0</v>
      </c>
      <c r="K28" s="103">
        <f>K20</f>
        <v>0</v>
      </c>
      <c r="L28" s="103">
        <f>L20</f>
        <v>53770.57651711256</v>
      </c>
      <c r="M28" s="96" t="s">
        <v>90</v>
      </c>
    </row>
    <row r="29" spans="1:13" ht="15" x14ac:dyDescent="0.2">
      <c r="E29" s="102" t="s">
        <v>102</v>
      </c>
      <c r="F29" s="126" t="s">
        <v>105</v>
      </c>
      <c r="G29" s="126"/>
      <c r="H29" s="103">
        <f>H27</f>
        <v>4013.3217205792535</v>
      </c>
      <c r="I29" s="103">
        <f t="shared" ref="I29:K29" si="16">I27</f>
        <v>60511.370099955828</v>
      </c>
      <c r="J29" s="103">
        <f t="shared" si="16"/>
        <v>0</v>
      </c>
      <c r="K29" s="103">
        <f t="shared" si="16"/>
        <v>0</v>
      </c>
      <c r="L29" s="103">
        <f>SUM(H29:K29)</f>
        <v>64524.691820535081</v>
      </c>
      <c r="M29" s="96" t="s">
        <v>90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22E66-09D0-4462-BA87-D3699F9FD518}">
  <sheetPr>
    <pageSetUpPr fitToPage="1"/>
  </sheetPr>
  <dimension ref="A1:W56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74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8" t="s">
        <v>51</v>
      </c>
      <c r="C13" s="178"/>
      <c r="D13" s="178"/>
      <c r="E13" s="178"/>
      <c r="F13" s="178"/>
      <c r="G13" s="178"/>
      <c r="H13" s="39"/>
      <c r="I13"/>
    </row>
    <row r="14" spans="1:20" s="21" customFormat="1" ht="11.25" customHeight="1" x14ac:dyDescent="0.25">
      <c r="A14" s="38"/>
      <c r="B14" s="25"/>
      <c r="C14" s="30"/>
      <c r="D14" s="30"/>
      <c r="E14" s="30"/>
      <c r="F14" s="30"/>
      <c r="G14" s="30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52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21.75" customHeight="1" x14ac:dyDescent="0.25">
      <c r="A25" s="47" t="s">
        <v>13</v>
      </c>
      <c r="B25" s="49" t="s">
        <v>14</v>
      </c>
      <c r="C25" s="50" t="s">
        <v>75</v>
      </c>
      <c r="D25" s="70">
        <v>715.95899999999995</v>
      </c>
      <c r="E25" s="51"/>
      <c r="F25" s="51"/>
      <c r="G25" s="51"/>
      <c r="H25" s="70">
        <v>715.95899999999995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80">
        <v>715.95899999999995</v>
      </c>
      <c r="E26" s="53"/>
      <c r="F26" s="54"/>
      <c r="G26" s="54"/>
      <c r="H26" s="71">
        <v>715.95899999999995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x14ac:dyDescent="0.25">
      <c r="A28" s="52"/>
      <c r="B28" s="196" t="s">
        <v>17</v>
      </c>
      <c r="C28" s="197"/>
      <c r="D28" s="80">
        <v>715.95899999999995</v>
      </c>
      <c r="E28" s="53"/>
      <c r="F28" s="54"/>
      <c r="G28" s="54"/>
      <c r="H28" s="71">
        <v>715.95899999999995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x14ac:dyDescent="0.25">
      <c r="A30" s="52"/>
      <c r="B30" s="196" t="s">
        <v>19</v>
      </c>
      <c r="C30" s="197"/>
      <c r="D30" s="80">
        <v>715.95899999999995</v>
      </c>
      <c r="E30" s="53"/>
      <c r="F30" s="54"/>
      <c r="G30" s="54"/>
      <c r="H30" s="71">
        <v>715.95899999999995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x14ac:dyDescent="0.25">
      <c r="A34" s="52"/>
      <c r="B34" s="196" t="s">
        <v>24</v>
      </c>
      <c r="C34" s="197"/>
      <c r="D34" s="80">
        <v>715.95899999999995</v>
      </c>
      <c r="E34" s="53"/>
      <c r="F34" s="54"/>
      <c r="G34" s="54"/>
      <c r="H34" s="71">
        <v>715.95899999999995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102.051</v>
      </c>
      <c r="H36" s="70">
        <v>102.051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102.051</v>
      </c>
      <c r="H37" s="71">
        <v>102.051</v>
      </c>
      <c r="I37"/>
      <c r="U37" s="27"/>
      <c r="V37" s="28" t="s">
        <v>27</v>
      </c>
      <c r="W37" s="29"/>
    </row>
    <row r="38" spans="1:23" s="21" customFormat="1" ht="15" x14ac:dyDescent="0.25">
      <c r="A38" s="52"/>
      <c r="B38" s="196" t="s">
        <v>28</v>
      </c>
      <c r="C38" s="197"/>
      <c r="D38" s="80">
        <v>715.95899999999995</v>
      </c>
      <c r="E38" s="53"/>
      <c r="F38" s="54"/>
      <c r="G38" s="71">
        <v>102.051</v>
      </c>
      <c r="H38" s="82">
        <v>818.01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80">
        <v>715.95899999999995</v>
      </c>
      <c r="E40" s="53"/>
      <c r="F40" s="54"/>
      <c r="G40" s="71">
        <v>102.051</v>
      </c>
      <c r="H40" s="82">
        <v>818.01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15" x14ac:dyDescent="0.25">
      <c r="A42" s="47" t="s">
        <v>13</v>
      </c>
      <c r="B42" s="49" t="s">
        <v>32</v>
      </c>
      <c r="C42" s="50" t="s">
        <v>33</v>
      </c>
      <c r="D42" s="70">
        <v>143.19200000000001</v>
      </c>
      <c r="E42" s="51"/>
      <c r="F42" s="51"/>
      <c r="G42" s="83">
        <v>20.41</v>
      </c>
      <c r="H42" s="70">
        <v>163.602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80">
        <v>143.19200000000001</v>
      </c>
      <c r="E43" s="53"/>
      <c r="F43" s="54"/>
      <c r="G43" s="82">
        <v>20.41</v>
      </c>
      <c r="H43" s="71">
        <v>163.602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80">
        <v>859.15099999999995</v>
      </c>
      <c r="E44" s="53"/>
      <c r="F44" s="54"/>
      <c r="G44" s="71">
        <v>122.461</v>
      </c>
      <c r="H44" s="71">
        <v>981.61199999999997</v>
      </c>
      <c r="I44"/>
      <c r="U44" s="27"/>
      <c r="V44" s="28"/>
      <c r="W44" s="29" t="s">
        <v>35</v>
      </c>
    </row>
    <row r="47" spans="1:23" s="21" customFormat="1" ht="15" x14ac:dyDescent="0.25">
      <c r="A47" s="55"/>
      <c r="B47" s="33"/>
      <c r="C47"/>
      <c r="D47" s="56"/>
      <c r="E47" s="56"/>
      <c r="F47" s="56"/>
      <c r="G47" s="56"/>
      <c r="H47" s="56"/>
      <c r="I47"/>
    </row>
    <row r="48" spans="1:23" s="21" customFormat="1" ht="15" x14ac:dyDescent="0.25">
      <c r="A48" s="33"/>
      <c r="B48" s="33"/>
      <c r="C48" s="45"/>
      <c r="D48" s="45"/>
      <c r="E48" s="45"/>
      <c r="F48" s="45"/>
      <c r="G48" s="45"/>
      <c r="H48" s="45"/>
      <c r="I48"/>
    </row>
    <row r="49" spans="1:8" s="21" customFormat="1" ht="15" x14ac:dyDescent="0.25">
      <c r="A49" s="55"/>
      <c r="B49" s="33"/>
      <c r="C49"/>
      <c r="D49" s="56"/>
      <c r="E49" s="56"/>
      <c r="F49" s="56"/>
      <c r="G49" s="56"/>
      <c r="H49" s="56"/>
    </row>
    <row r="50" spans="1:8" s="21" customFormat="1" ht="15" x14ac:dyDescent="0.25">
      <c r="A50" s="33"/>
      <c r="B50" s="33"/>
      <c r="C50" s="45"/>
      <c r="D50" s="45"/>
      <c r="E50" s="45"/>
      <c r="F50" s="45"/>
      <c r="G50" s="45"/>
      <c r="H50" s="45"/>
    </row>
    <row r="51" spans="1:8" s="21" customFormat="1" ht="15" x14ac:dyDescent="0.25">
      <c r="A51" s="55"/>
      <c r="B51" s="33"/>
      <c r="C51" s="56"/>
      <c r="D51" s="56"/>
      <c r="E51" s="56"/>
      <c r="F51" s="56"/>
      <c r="G51" s="56"/>
      <c r="H51" s="56"/>
    </row>
    <row r="52" spans="1:8" s="21" customFormat="1" ht="15" x14ac:dyDescent="0.25">
      <c r="A52" s="33"/>
      <c r="B52" s="33"/>
      <c r="C52" s="44"/>
      <c r="D52" s="45"/>
      <c r="E52" s="45"/>
      <c r="F52" s="45"/>
      <c r="G52" s="45"/>
      <c r="H52" s="45"/>
    </row>
    <row r="53" spans="1:8" s="21" customFormat="1" ht="15" x14ac:dyDescent="0.25">
      <c r="A53" s="55"/>
      <c r="B53" s="33"/>
      <c r="C53" s="56"/>
      <c r="D53" s="56"/>
      <c r="E53" s="56"/>
      <c r="F53" s="56"/>
      <c r="G53" s="56"/>
      <c r="H53" s="56"/>
    </row>
    <row r="54" spans="1:8" s="21" customFormat="1" ht="15" x14ac:dyDescent="0.25">
      <c r="A54" s="33"/>
      <c r="B54" s="33"/>
      <c r="C54" s="198"/>
      <c r="D54" s="198"/>
      <c r="E54" s="198"/>
      <c r="F54" s="198"/>
      <c r="G54" s="45"/>
      <c r="H54" s="45"/>
    </row>
    <row r="56" spans="1:8" s="21" customFormat="1" ht="15" x14ac:dyDescent="0.25">
      <c r="A56"/>
      <c r="B56"/>
      <c r="C56" s="57"/>
      <c r="D56"/>
      <c r="E56"/>
      <c r="F56"/>
      <c r="G56"/>
      <c r="H5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B9819-2284-432F-AED6-2BCC7DE6BE72}">
  <dimension ref="A1:D54"/>
  <sheetViews>
    <sheetView topLeftCell="A4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107</v>
      </c>
      <c r="C6" s="18">
        <f>C26</f>
        <v>1114.2611560079999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72">
        <v>818.01</v>
      </c>
      <c r="D20" s="19"/>
    </row>
    <row r="21" spans="1:4" x14ac:dyDescent="0.2">
      <c r="A21" s="9">
        <v>1.1000000000000001</v>
      </c>
      <c r="B21" s="13" t="s">
        <v>42</v>
      </c>
      <c r="C21" s="72">
        <v>715.95899999999995</v>
      </c>
      <c r="D21" s="20"/>
    </row>
    <row r="22" spans="1:4" x14ac:dyDescent="0.2">
      <c r="A22" s="9">
        <v>1.2</v>
      </c>
      <c r="B22" s="13" t="s">
        <v>43</v>
      </c>
      <c r="C22" s="72">
        <v>0</v>
      </c>
      <c r="D22" s="20"/>
    </row>
    <row r="23" spans="1:4" x14ac:dyDescent="0.2">
      <c r="A23" s="9">
        <v>1.3</v>
      </c>
      <c r="B23" s="13" t="s">
        <v>44</v>
      </c>
      <c r="C23" s="72">
        <v>102.051</v>
      </c>
      <c r="D23" s="20"/>
    </row>
    <row r="24" spans="1:4" x14ac:dyDescent="0.2">
      <c r="A24" s="9">
        <v>2</v>
      </c>
      <c r="B24" s="13" t="s">
        <v>45</v>
      </c>
      <c r="C24" s="72">
        <v>981.61199999999997</v>
      </c>
    </row>
    <row r="25" spans="1:4" x14ac:dyDescent="0.2">
      <c r="A25" s="9">
        <v>2.1</v>
      </c>
      <c r="B25" s="13" t="s">
        <v>46</v>
      </c>
      <c r="C25" s="72">
        <v>163.602</v>
      </c>
    </row>
    <row r="26" spans="1:4" ht="24" x14ac:dyDescent="0.2">
      <c r="A26" s="9">
        <v>3</v>
      </c>
      <c r="B26" s="13" t="s">
        <v>47</v>
      </c>
      <c r="C26" s="79">
        <v>1114.2611560079999</v>
      </c>
      <c r="D26" s="63">
        <f>C26/1.2</f>
        <v>928.55096333999995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F7C04-94E1-41EA-AB78-D0D2ECB472D3}">
  <sheetPr>
    <pageSetUpPr fitToPage="1"/>
  </sheetPr>
  <dimension ref="A1:W56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76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8" t="s">
        <v>51</v>
      </c>
      <c r="C13" s="179"/>
      <c r="D13" s="179"/>
      <c r="E13" s="179"/>
      <c r="F13" s="179"/>
      <c r="G13" s="179"/>
      <c r="H13" s="39"/>
      <c r="I13"/>
    </row>
    <row r="14" spans="1:20" s="21" customFormat="1" ht="11.25" customHeight="1" x14ac:dyDescent="0.25">
      <c r="A14" s="38"/>
      <c r="B14" s="38"/>
      <c r="C14" s="35"/>
      <c r="D14" s="35"/>
      <c r="E14" s="35"/>
      <c r="F14" s="35"/>
      <c r="G14" s="35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52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15" x14ac:dyDescent="0.25">
      <c r="A25" s="47" t="s">
        <v>13</v>
      </c>
      <c r="B25" s="49" t="s">
        <v>14</v>
      </c>
      <c r="C25" s="50" t="s">
        <v>58</v>
      </c>
      <c r="D25" s="67">
        <v>4099.7349999999997</v>
      </c>
      <c r="E25" s="51"/>
      <c r="F25" s="51"/>
      <c r="G25" s="51"/>
      <c r="H25" s="67">
        <v>4099.7349999999997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68">
        <v>4099.7349999999997</v>
      </c>
      <c r="E26" s="53"/>
      <c r="F26" s="54"/>
      <c r="G26" s="54"/>
      <c r="H26" s="69">
        <v>4099.7349999999997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x14ac:dyDescent="0.25">
      <c r="A28" s="52"/>
      <c r="B28" s="196" t="s">
        <v>17</v>
      </c>
      <c r="C28" s="197"/>
      <c r="D28" s="68">
        <v>4099.7349999999997</v>
      </c>
      <c r="E28" s="53"/>
      <c r="F28" s="54"/>
      <c r="G28" s="54"/>
      <c r="H28" s="69">
        <v>4099.7349999999997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x14ac:dyDescent="0.25">
      <c r="A30" s="52"/>
      <c r="B30" s="196" t="s">
        <v>19</v>
      </c>
      <c r="C30" s="197"/>
      <c r="D30" s="68">
        <v>4099.7349999999997</v>
      </c>
      <c r="E30" s="53"/>
      <c r="F30" s="54"/>
      <c r="G30" s="54"/>
      <c r="H30" s="69">
        <v>4099.7349999999997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x14ac:dyDescent="0.25">
      <c r="A34" s="52"/>
      <c r="B34" s="196" t="s">
        <v>24</v>
      </c>
      <c r="C34" s="197"/>
      <c r="D34" s="68">
        <v>4099.7349999999997</v>
      </c>
      <c r="E34" s="53"/>
      <c r="F34" s="54"/>
      <c r="G34" s="54"/>
      <c r="H34" s="69">
        <v>4099.7349999999997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510.25299999999999</v>
      </c>
      <c r="H36" s="70">
        <v>510.25299999999999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510.25299999999999</v>
      </c>
      <c r="H37" s="71">
        <v>510.25299999999999</v>
      </c>
      <c r="I37"/>
      <c r="U37" s="27"/>
      <c r="V37" s="28" t="s">
        <v>27</v>
      </c>
      <c r="W37" s="29"/>
    </row>
    <row r="38" spans="1:23" s="21" customFormat="1" ht="15" x14ac:dyDescent="0.25">
      <c r="A38" s="52"/>
      <c r="B38" s="196" t="s">
        <v>28</v>
      </c>
      <c r="C38" s="197"/>
      <c r="D38" s="68">
        <v>4099.7349999999997</v>
      </c>
      <c r="E38" s="53"/>
      <c r="F38" s="54"/>
      <c r="G38" s="71">
        <v>510.25299999999999</v>
      </c>
      <c r="H38" s="69">
        <v>4609.9880000000003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68">
        <v>4099.7349999999997</v>
      </c>
      <c r="E40" s="53"/>
      <c r="F40" s="54"/>
      <c r="G40" s="71">
        <v>510.25299999999999</v>
      </c>
      <c r="H40" s="69">
        <v>4609.9880000000003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15" x14ac:dyDescent="0.25">
      <c r="A42" s="47" t="s">
        <v>13</v>
      </c>
      <c r="B42" s="49" t="s">
        <v>32</v>
      </c>
      <c r="C42" s="50" t="s">
        <v>33</v>
      </c>
      <c r="D42" s="70">
        <v>819.947</v>
      </c>
      <c r="E42" s="51"/>
      <c r="F42" s="51"/>
      <c r="G42" s="70">
        <v>102.051</v>
      </c>
      <c r="H42" s="70">
        <v>921.99800000000005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80">
        <v>819.947</v>
      </c>
      <c r="E43" s="53"/>
      <c r="F43" s="54"/>
      <c r="G43" s="71">
        <v>102.051</v>
      </c>
      <c r="H43" s="71">
        <v>921.99800000000005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68">
        <v>4919.6819999999998</v>
      </c>
      <c r="E44" s="53"/>
      <c r="F44" s="54"/>
      <c r="G44" s="71">
        <v>612.30399999999997</v>
      </c>
      <c r="H44" s="69">
        <v>5531.9859999999999</v>
      </c>
      <c r="I44"/>
      <c r="U44" s="27"/>
      <c r="V44" s="28"/>
      <c r="W44" s="29" t="s">
        <v>35</v>
      </c>
    </row>
    <row r="45" spans="1:23" ht="11.25" customHeight="1" x14ac:dyDescent="0.2">
      <c r="A45" s="37"/>
      <c r="B45" s="37"/>
      <c r="C45" s="60"/>
      <c r="D45" s="60"/>
      <c r="E45" s="60"/>
      <c r="F45" s="60"/>
      <c r="G45" s="60"/>
      <c r="H45" s="60"/>
      <c r="I45" s="60"/>
    </row>
    <row r="46" spans="1:23" ht="11.25" customHeight="1" x14ac:dyDescent="0.2">
      <c r="A46" s="37"/>
      <c r="B46" s="37"/>
      <c r="C46" s="60"/>
      <c r="D46" s="60"/>
      <c r="E46" s="60"/>
      <c r="F46" s="60"/>
      <c r="G46" s="60"/>
      <c r="H46" s="60"/>
    </row>
    <row r="47" spans="1:23" s="21" customFormat="1" ht="15" x14ac:dyDescent="0.25">
      <c r="A47" s="37"/>
      <c r="B47" s="37"/>
      <c r="C47" s="60"/>
      <c r="D47" s="60"/>
      <c r="E47" s="60"/>
      <c r="F47" s="60"/>
      <c r="G47" s="60"/>
      <c r="H47" s="60"/>
      <c r="I47"/>
    </row>
    <row r="48" spans="1:23" s="21" customFormat="1" ht="15" x14ac:dyDescent="0.25">
      <c r="A48" s="33"/>
      <c r="B48" s="33"/>
      <c r="C48" s="45"/>
      <c r="D48" s="45"/>
      <c r="E48" s="45"/>
      <c r="F48" s="45"/>
      <c r="G48" s="45"/>
      <c r="H48" s="45"/>
      <c r="I48"/>
    </row>
    <row r="49" spans="1:8" s="21" customFormat="1" ht="15" x14ac:dyDescent="0.25">
      <c r="A49" s="55"/>
      <c r="B49" s="33"/>
      <c r="C49"/>
      <c r="D49" s="56"/>
      <c r="E49" s="56"/>
      <c r="F49" s="56"/>
      <c r="G49" s="56"/>
      <c r="H49" s="56"/>
    </row>
    <row r="50" spans="1:8" s="21" customFormat="1" ht="15" x14ac:dyDescent="0.25">
      <c r="A50" s="33"/>
      <c r="B50" s="33"/>
      <c r="C50" s="45"/>
      <c r="D50" s="45"/>
      <c r="E50" s="45"/>
      <c r="F50" s="45"/>
      <c r="G50" s="45"/>
      <c r="H50" s="45"/>
    </row>
    <row r="51" spans="1:8" s="21" customFormat="1" ht="15" x14ac:dyDescent="0.25">
      <c r="A51" s="55"/>
      <c r="B51" s="33"/>
      <c r="C51" s="56"/>
      <c r="D51" s="56"/>
      <c r="E51" s="56"/>
      <c r="F51" s="56"/>
      <c r="G51" s="56"/>
      <c r="H51" s="56"/>
    </row>
    <row r="52" spans="1:8" s="21" customFormat="1" ht="15" x14ac:dyDescent="0.25">
      <c r="A52" s="33"/>
      <c r="B52" s="33"/>
      <c r="C52" s="44"/>
      <c r="D52" s="45"/>
      <c r="E52" s="45"/>
      <c r="F52" s="45"/>
      <c r="G52" s="45"/>
      <c r="H52" s="45"/>
    </row>
    <row r="53" spans="1:8" s="21" customFormat="1" ht="15" x14ac:dyDescent="0.25">
      <c r="A53" s="55"/>
      <c r="B53" s="33"/>
      <c r="C53" s="56"/>
      <c r="D53" s="56"/>
      <c r="E53" s="56"/>
      <c r="F53" s="56"/>
      <c r="G53" s="56"/>
      <c r="H53" s="56"/>
    </row>
    <row r="54" spans="1:8" s="21" customFormat="1" ht="15" x14ac:dyDescent="0.25">
      <c r="A54" s="33"/>
      <c r="B54" s="33"/>
      <c r="C54" s="198"/>
      <c r="D54" s="198"/>
      <c r="E54" s="198"/>
      <c r="F54" s="198"/>
      <c r="G54" s="45"/>
      <c r="H54" s="45"/>
    </row>
    <row r="56" spans="1:8" s="21" customFormat="1" ht="15" x14ac:dyDescent="0.25">
      <c r="A56"/>
      <c r="B56"/>
      <c r="C56" s="57"/>
      <c r="D56"/>
      <c r="E56"/>
      <c r="F56"/>
      <c r="G56"/>
      <c r="H5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D27B9-B46E-4BB4-9230-27B840765E5F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108</v>
      </c>
      <c r="C6" s="65">
        <f>C26</f>
        <v>6555.8453935534562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84">
        <v>4609.9880000000003</v>
      </c>
      <c r="D20" s="19"/>
    </row>
    <row r="21" spans="1:4" x14ac:dyDescent="0.2">
      <c r="A21" s="9">
        <v>1.1000000000000001</v>
      </c>
      <c r="B21" s="13" t="s">
        <v>42</v>
      </c>
      <c r="C21" s="85">
        <v>4099.7349999999997</v>
      </c>
      <c r="D21" s="20"/>
    </row>
    <row r="22" spans="1:4" x14ac:dyDescent="0.2">
      <c r="A22" s="9">
        <v>1.2</v>
      </c>
      <c r="B22" s="13" t="s">
        <v>43</v>
      </c>
      <c r="C22" s="86">
        <v>0</v>
      </c>
      <c r="D22" s="20"/>
    </row>
    <row r="23" spans="1:4" x14ac:dyDescent="0.2">
      <c r="A23" s="9">
        <v>1.3</v>
      </c>
      <c r="B23" s="13" t="s">
        <v>44</v>
      </c>
      <c r="C23" s="85">
        <v>510.25299999999999</v>
      </c>
      <c r="D23" s="20"/>
    </row>
    <row r="24" spans="1:4" x14ac:dyDescent="0.2">
      <c r="A24" s="9">
        <v>2</v>
      </c>
      <c r="B24" s="13" t="s">
        <v>45</v>
      </c>
      <c r="C24" s="85">
        <v>5531.9859999999999</v>
      </c>
    </row>
    <row r="25" spans="1:4" x14ac:dyDescent="0.2">
      <c r="A25" s="9">
        <v>2.1</v>
      </c>
      <c r="B25" s="13" t="s">
        <v>46</v>
      </c>
      <c r="C25" s="84">
        <v>921.99800000000005</v>
      </c>
    </row>
    <row r="26" spans="1:4" ht="24" x14ac:dyDescent="0.2">
      <c r="A26" s="9">
        <v>3</v>
      </c>
      <c r="B26" s="13" t="s">
        <v>47</v>
      </c>
      <c r="C26" s="87">
        <v>6555.8453935534562</v>
      </c>
      <c r="D26" s="20">
        <f>C26/1.2</f>
        <v>5463.2044946278802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859BD-6A31-4E74-984C-4E01A7E48F2A}">
  <sheetPr>
    <pageSetUpPr fitToPage="1"/>
  </sheetPr>
  <dimension ref="A1:W58"/>
  <sheetViews>
    <sheetView workbookViewId="0">
      <selection activeCell="D26" sqref="D26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77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8" t="s">
        <v>51</v>
      </c>
      <c r="C13" s="179"/>
      <c r="D13" s="179"/>
      <c r="E13" s="179"/>
      <c r="F13" s="179"/>
      <c r="G13" s="179"/>
      <c r="H13" s="39"/>
      <c r="I13"/>
    </row>
    <row r="14" spans="1:20" s="21" customFormat="1" ht="11.25" customHeight="1" x14ac:dyDescent="0.25">
      <c r="A14" s="38"/>
      <c r="B14" s="38"/>
      <c r="C14" s="35"/>
      <c r="D14" s="35"/>
      <c r="E14" s="35"/>
      <c r="F14" s="35"/>
      <c r="G14" s="35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52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15" x14ac:dyDescent="0.25">
      <c r="A25" s="47" t="s">
        <v>13</v>
      </c>
      <c r="B25" s="49" t="s">
        <v>14</v>
      </c>
      <c r="C25" s="50" t="s">
        <v>59</v>
      </c>
      <c r="D25" s="67">
        <v>2228.6439999999998</v>
      </c>
      <c r="E25" s="51"/>
      <c r="F25" s="51"/>
      <c r="G25" s="51"/>
      <c r="H25" s="67">
        <v>2228.6439999999998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68">
        <v>2228.6439999999998</v>
      </c>
      <c r="E26" s="53"/>
      <c r="F26" s="54"/>
      <c r="G26" s="54"/>
      <c r="H26" s="69">
        <v>2228.6439999999998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x14ac:dyDescent="0.25">
      <c r="A28" s="52"/>
      <c r="B28" s="196" t="s">
        <v>17</v>
      </c>
      <c r="C28" s="197"/>
      <c r="D28" s="68">
        <v>2228.6439999999998</v>
      </c>
      <c r="E28" s="53"/>
      <c r="F28" s="54"/>
      <c r="G28" s="54"/>
      <c r="H28" s="69">
        <v>2228.6439999999998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x14ac:dyDescent="0.25">
      <c r="A30" s="52"/>
      <c r="B30" s="196" t="s">
        <v>19</v>
      </c>
      <c r="C30" s="197"/>
      <c r="D30" s="68">
        <v>2228.6439999999998</v>
      </c>
      <c r="E30" s="53"/>
      <c r="F30" s="54"/>
      <c r="G30" s="54"/>
      <c r="H30" s="69">
        <v>2228.6439999999998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x14ac:dyDescent="0.25">
      <c r="A34" s="52"/>
      <c r="B34" s="196" t="s">
        <v>24</v>
      </c>
      <c r="C34" s="197"/>
      <c r="D34" s="68">
        <v>2228.6439999999998</v>
      </c>
      <c r="E34" s="53"/>
      <c r="F34" s="54"/>
      <c r="G34" s="54"/>
      <c r="H34" s="69">
        <v>2228.6439999999998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374.185</v>
      </c>
      <c r="H36" s="70">
        <v>374.185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374.185</v>
      </c>
      <c r="H37" s="71">
        <v>374.185</v>
      </c>
      <c r="I37"/>
      <c r="U37" s="27"/>
      <c r="V37" s="28" t="s">
        <v>27</v>
      </c>
      <c r="W37" s="29"/>
    </row>
    <row r="38" spans="1:23" s="21" customFormat="1" ht="15" x14ac:dyDescent="0.25">
      <c r="A38" s="52"/>
      <c r="B38" s="196" t="s">
        <v>28</v>
      </c>
      <c r="C38" s="197"/>
      <c r="D38" s="68">
        <v>2228.6439999999998</v>
      </c>
      <c r="E38" s="53"/>
      <c r="F38" s="54"/>
      <c r="G38" s="71">
        <v>374.185</v>
      </c>
      <c r="H38" s="69">
        <v>2602.8290000000002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68">
        <v>2228.6439999999998</v>
      </c>
      <c r="E40" s="53"/>
      <c r="F40" s="54"/>
      <c r="G40" s="71">
        <v>374.185</v>
      </c>
      <c r="H40" s="69">
        <v>2602.8290000000002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15" x14ac:dyDescent="0.25">
      <c r="A42" s="47" t="s">
        <v>13</v>
      </c>
      <c r="B42" s="49" t="s">
        <v>32</v>
      </c>
      <c r="C42" s="50" t="s">
        <v>33</v>
      </c>
      <c r="D42" s="70">
        <v>445.72899999999998</v>
      </c>
      <c r="E42" s="51"/>
      <c r="F42" s="51"/>
      <c r="G42" s="70">
        <v>74.837000000000003</v>
      </c>
      <c r="H42" s="70">
        <v>520.56600000000003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80">
        <v>445.72899999999998</v>
      </c>
      <c r="E43" s="53"/>
      <c r="F43" s="54"/>
      <c r="G43" s="71">
        <v>74.837000000000003</v>
      </c>
      <c r="H43" s="71">
        <v>520.56600000000003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68">
        <v>2674.373</v>
      </c>
      <c r="E44" s="53"/>
      <c r="F44" s="54"/>
      <c r="G44" s="71">
        <v>449.02199999999999</v>
      </c>
      <c r="H44" s="69">
        <v>3123.395</v>
      </c>
      <c r="I44"/>
      <c r="U44" s="27"/>
      <c r="V44" s="28"/>
      <c r="W44" s="29" t="s">
        <v>35</v>
      </c>
    </row>
    <row r="45" spans="1:23" ht="11.25" customHeight="1" x14ac:dyDescent="0.2">
      <c r="A45" s="37"/>
      <c r="B45" s="37"/>
      <c r="C45" s="60"/>
      <c r="D45" s="60"/>
      <c r="E45" s="60"/>
      <c r="F45" s="60"/>
      <c r="G45" s="60"/>
      <c r="H45" s="60"/>
      <c r="I45" s="60"/>
    </row>
    <row r="46" spans="1:23" ht="11.25" customHeight="1" x14ac:dyDescent="0.2">
      <c r="A46" s="37"/>
      <c r="B46" s="37"/>
      <c r="C46" s="60"/>
      <c r="D46" s="60"/>
      <c r="E46" s="60"/>
      <c r="F46" s="60"/>
      <c r="G46" s="60"/>
      <c r="H46" s="60"/>
      <c r="I46" s="60"/>
    </row>
    <row r="47" spans="1:23" s="21" customFormat="1" ht="15" x14ac:dyDescent="0.25">
      <c r="A47" s="37"/>
      <c r="B47" s="37"/>
      <c r="C47" s="60"/>
      <c r="D47" s="60"/>
      <c r="E47" s="60"/>
      <c r="F47" s="60"/>
      <c r="G47" s="60"/>
      <c r="H47" s="60"/>
      <c r="I47" s="60"/>
    </row>
    <row r="48" spans="1:23" s="21" customFormat="1" ht="15" x14ac:dyDescent="0.25">
      <c r="A48" s="37"/>
      <c r="B48" s="37"/>
      <c r="C48" s="60"/>
      <c r="D48" s="60"/>
      <c r="E48" s="60"/>
      <c r="F48" s="60"/>
      <c r="G48" s="60"/>
      <c r="H48" s="60"/>
      <c r="I48" s="60"/>
    </row>
    <row r="49" spans="1:9" s="21" customFormat="1" ht="15" x14ac:dyDescent="0.25">
      <c r="A49" s="37"/>
      <c r="B49" s="37"/>
      <c r="C49" s="60"/>
      <c r="D49" s="60"/>
      <c r="E49" s="60"/>
      <c r="F49" s="60"/>
      <c r="G49" s="60"/>
      <c r="H49" s="60"/>
      <c r="I49" s="60"/>
    </row>
    <row r="50" spans="1:9" s="21" customFormat="1" ht="15" x14ac:dyDescent="0.25">
      <c r="A50" s="37"/>
      <c r="B50" s="37"/>
      <c r="C50" s="60"/>
      <c r="D50" s="60"/>
      <c r="E50" s="60"/>
      <c r="F50" s="60"/>
      <c r="G50" s="60"/>
      <c r="H50" s="60"/>
      <c r="I50" s="60"/>
    </row>
    <row r="51" spans="1:9" s="21" customFormat="1" ht="15" x14ac:dyDescent="0.25">
      <c r="A51" s="37"/>
      <c r="B51" s="37"/>
      <c r="C51" s="60"/>
      <c r="D51" s="60"/>
      <c r="E51" s="60"/>
      <c r="F51" s="60"/>
      <c r="G51" s="60"/>
      <c r="H51" s="60"/>
      <c r="I51" s="60"/>
    </row>
    <row r="52" spans="1:9" s="21" customFormat="1" ht="15" x14ac:dyDescent="0.25">
      <c r="A52" s="37"/>
      <c r="B52" s="37"/>
      <c r="C52" s="60"/>
      <c r="D52" s="60"/>
      <c r="E52" s="60"/>
      <c r="F52" s="60"/>
      <c r="G52" s="60"/>
      <c r="H52" s="60"/>
      <c r="I52" s="60"/>
    </row>
    <row r="53" spans="1:9" s="21" customFormat="1" ht="15" x14ac:dyDescent="0.25">
      <c r="A53" s="37"/>
      <c r="B53" s="37"/>
      <c r="C53" s="60"/>
      <c r="D53" s="60"/>
      <c r="E53" s="60"/>
      <c r="F53" s="60"/>
      <c r="G53" s="60"/>
      <c r="H53" s="60"/>
      <c r="I53" s="60"/>
    </row>
    <row r="54" spans="1:9" s="21" customFormat="1" ht="15" x14ac:dyDescent="0.25">
      <c r="A54" s="37"/>
      <c r="B54" s="37"/>
      <c r="C54" s="60"/>
      <c r="D54" s="60"/>
      <c r="E54" s="60"/>
      <c r="F54" s="60"/>
      <c r="G54" s="60"/>
      <c r="H54" s="60"/>
      <c r="I54" s="60"/>
    </row>
    <row r="55" spans="1:9" ht="11.25" customHeight="1" x14ac:dyDescent="0.2">
      <c r="A55" s="37"/>
      <c r="B55" s="37"/>
      <c r="C55" s="60"/>
      <c r="D55" s="60"/>
      <c r="E55" s="60"/>
      <c r="F55" s="60"/>
      <c r="G55" s="60"/>
      <c r="H55" s="60"/>
      <c r="I55" s="60"/>
    </row>
    <row r="56" spans="1:9" s="21" customFormat="1" ht="15" x14ac:dyDescent="0.25">
      <c r="A56" s="37"/>
      <c r="B56" s="37"/>
      <c r="C56" s="60"/>
      <c r="D56" s="60"/>
      <c r="E56" s="60"/>
      <c r="F56" s="60"/>
      <c r="G56" s="60"/>
      <c r="H56" s="60"/>
      <c r="I56" s="60"/>
    </row>
    <row r="57" spans="1:9" ht="11.25" customHeight="1" x14ac:dyDescent="0.2">
      <c r="A57" s="37"/>
      <c r="B57" s="37"/>
      <c r="C57" s="60"/>
      <c r="D57" s="60"/>
      <c r="E57" s="60"/>
      <c r="F57" s="60"/>
      <c r="G57" s="60"/>
      <c r="H57" s="60"/>
      <c r="I57" s="60"/>
    </row>
    <row r="58" spans="1:9" ht="11.25" customHeight="1" x14ac:dyDescent="0.2">
      <c r="A58" s="37"/>
      <c r="B58" s="37"/>
      <c r="C58" s="60"/>
      <c r="D58" s="60"/>
      <c r="E58" s="60"/>
      <c r="F58" s="60"/>
      <c r="G58" s="60"/>
      <c r="H58" s="60"/>
      <c r="I58" s="60"/>
    </row>
  </sheetData>
  <mergeCells count="34"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7B478-5A93-4384-A7E9-FAECDE5FB049}">
  <dimension ref="A1:D54"/>
  <sheetViews>
    <sheetView zoomScale="90" zoomScaleNormal="90" workbookViewId="0">
      <selection activeCell="C26" sqref="C2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109</v>
      </c>
      <c r="C6" s="88">
        <f>C26</f>
        <v>3864.3374171246646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84">
        <v>2602.8290000000002</v>
      </c>
      <c r="D20" s="19"/>
    </row>
    <row r="21" spans="1:4" x14ac:dyDescent="0.2">
      <c r="A21" s="9">
        <v>1.1000000000000001</v>
      </c>
      <c r="B21" s="13" t="s">
        <v>42</v>
      </c>
      <c r="C21" s="85">
        <v>2228.6439999999998</v>
      </c>
      <c r="D21" s="20"/>
    </row>
    <row r="22" spans="1:4" x14ac:dyDescent="0.2">
      <c r="A22" s="9">
        <v>1.2</v>
      </c>
      <c r="B22" s="13" t="s">
        <v>43</v>
      </c>
      <c r="C22" s="85">
        <v>0</v>
      </c>
      <c r="D22" s="20"/>
    </row>
    <row r="23" spans="1:4" x14ac:dyDescent="0.2">
      <c r="A23" s="9">
        <v>1.3</v>
      </c>
      <c r="B23" s="13" t="s">
        <v>44</v>
      </c>
      <c r="C23" s="85">
        <v>374.185</v>
      </c>
      <c r="D23" s="20"/>
    </row>
    <row r="24" spans="1:4" x14ac:dyDescent="0.2">
      <c r="A24" s="9">
        <v>2</v>
      </c>
      <c r="B24" s="13" t="s">
        <v>45</v>
      </c>
      <c r="C24" s="85">
        <v>3123.395</v>
      </c>
    </row>
    <row r="25" spans="1:4" x14ac:dyDescent="0.2">
      <c r="A25" s="9">
        <v>2.1</v>
      </c>
      <c r="B25" s="13" t="s">
        <v>46</v>
      </c>
      <c r="C25" s="84">
        <v>520.56600000000003</v>
      </c>
    </row>
    <row r="26" spans="1:4" ht="24" x14ac:dyDescent="0.2">
      <c r="A26" s="9">
        <v>3</v>
      </c>
      <c r="B26" s="13" t="s">
        <v>47</v>
      </c>
      <c r="C26" s="87">
        <v>3864.3374171246646</v>
      </c>
      <c r="D26" s="20">
        <f>C26/1.2</f>
        <v>3220.2811809372206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CDEE5-9EB4-4C42-8E16-1D651BD36B6E}">
  <sheetPr>
    <pageSetUpPr fitToPage="1"/>
  </sheetPr>
  <dimension ref="A1:W52"/>
  <sheetViews>
    <sheetView topLeftCell="A7" zoomScale="110" zoomScaleNormal="110" workbookViewId="0">
      <selection activeCell="B16" sqref="B16:G16"/>
    </sheetView>
  </sheetViews>
  <sheetFormatPr defaultColWidth="9.140625" defaultRowHeight="11.25" customHeight="1" x14ac:dyDescent="0.2"/>
  <cols>
    <col min="1" max="1" width="6.7109375" style="106" customWidth="1"/>
    <col min="2" max="2" width="22.28515625" style="106" customWidth="1"/>
    <col min="3" max="3" width="34.28515625" style="106" customWidth="1"/>
    <col min="4" max="4" width="20.5703125" style="106" customWidth="1"/>
    <col min="5" max="5" width="16.42578125" style="106" customWidth="1"/>
    <col min="6" max="6" width="14.85546875" style="106" customWidth="1"/>
    <col min="7" max="7" width="14.5703125" style="106" customWidth="1"/>
    <col min="8" max="8" width="13.85546875" style="106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9" ht="11.25" customHeight="1" x14ac:dyDescent="0.25">
      <c r="H1" s="107" t="s">
        <v>128</v>
      </c>
      <c r="I1" s="21"/>
    </row>
    <row r="2" spans="1:9" ht="11.25" customHeight="1" x14ac:dyDescent="0.25">
      <c r="A2" s="108"/>
      <c r="B2" s="108"/>
      <c r="C2" s="108"/>
      <c r="D2" s="108"/>
      <c r="E2" s="108"/>
      <c r="F2" s="108"/>
      <c r="G2" s="108"/>
      <c r="H2" s="109" t="s">
        <v>129</v>
      </c>
      <c r="I2" s="21"/>
    </row>
    <row r="3" spans="1:9" ht="11.25" customHeight="1" x14ac:dyDescent="0.25">
      <c r="A3" s="108"/>
      <c r="B3" s="108"/>
      <c r="C3" s="108"/>
      <c r="D3" s="108"/>
      <c r="E3" s="108"/>
      <c r="F3" s="108"/>
      <c r="G3" s="108"/>
      <c r="H3" s="107"/>
      <c r="I3" s="21"/>
    </row>
    <row r="4" spans="1:9" ht="14.25" customHeight="1" x14ac:dyDescent="0.25">
      <c r="A4" s="108"/>
      <c r="B4" s="108" t="s">
        <v>1</v>
      </c>
      <c r="C4" s="151" t="s">
        <v>36</v>
      </c>
      <c r="D4" s="151"/>
      <c r="E4" s="151"/>
      <c r="F4" s="151"/>
      <c r="G4" s="151"/>
      <c r="H4" s="108"/>
      <c r="I4" s="21"/>
    </row>
    <row r="5" spans="1:9" ht="11.25" customHeight="1" x14ac:dyDescent="0.25">
      <c r="A5" s="108"/>
      <c r="B5" s="108"/>
      <c r="C5" s="152" t="s">
        <v>2</v>
      </c>
      <c r="D5" s="152"/>
      <c r="E5" s="152"/>
      <c r="F5" s="152"/>
      <c r="G5" s="152"/>
      <c r="H5" s="108"/>
      <c r="I5" s="21"/>
    </row>
    <row r="6" spans="1:9" ht="17.25" customHeight="1" x14ac:dyDescent="0.25">
      <c r="A6" s="108"/>
      <c r="B6" s="108" t="s">
        <v>50</v>
      </c>
      <c r="C6" s="30"/>
      <c r="D6" s="30"/>
      <c r="E6" s="30"/>
      <c r="F6" s="30"/>
      <c r="G6" s="30"/>
      <c r="H6" s="108"/>
      <c r="I6" s="21"/>
    </row>
    <row r="7" spans="1:9" ht="11.25" customHeight="1" x14ac:dyDescent="0.25">
      <c r="A7" s="108"/>
      <c r="B7" s="108"/>
      <c r="C7" s="30"/>
      <c r="D7" s="30"/>
      <c r="E7" s="30"/>
      <c r="F7" s="30"/>
      <c r="G7" s="30"/>
      <c r="H7" s="108"/>
      <c r="I7" s="21"/>
    </row>
    <row r="8" spans="1:9" ht="11.25" customHeight="1" x14ac:dyDescent="0.25">
      <c r="A8" s="108"/>
      <c r="B8" s="110" t="s">
        <v>130</v>
      </c>
      <c r="C8" s="30"/>
      <c r="D8" s="30"/>
      <c r="E8" s="30"/>
      <c r="F8" s="30"/>
      <c r="G8" s="30"/>
      <c r="H8" s="108"/>
      <c r="I8" s="21"/>
    </row>
    <row r="9" spans="1:9" ht="11.25" customHeight="1" x14ac:dyDescent="0.25">
      <c r="A9" s="108"/>
      <c r="B9" s="108"/>
      <c r="C9" s="153"/>
      <c r="D9" s="153"/>
      <c r="E9" s="153"/>
      <c r="F9" s="153"/>
      <c r="G9" s="153"/>
      <c r="H9" s="108"/>
      <c r="I9" s="21"/>
    </row>
    <row r="10" spans="1:9" ht="11.25" customHeight="1" x14ac:dyDescent="0.25">
      <c r="A10" s="111"/>
      <c r="B10" s="111"/>
      <c r="C10" s="152" t="s">
        <v>3</v>
      </c>
      <c r="D10" s="152"/>
      <c r="E10" s="152"/>
      <c r="F10" s="152"/>
      <c r="G10" s="152"/>
      <c r="H10" s="111"/>
      <c r="I10" s="21"/>
    </row>
    <row r="11" spans="1:9" ht="11.25" customHeight="1" x14ac:dyDescent="0.25">
      <c r="A11" s="111"/>
      <c r="B11" s="111"/>
      <c r="C11" s="30"/>
      <c r="D11" s="30"/>
      <c r="E11" s="30"/>
      <c r="F11" s="30"/>
      <c r="G11" s="30"/>
      <c r="H11" s="111"/>
      <c r="I11" s="21"/>
    </row>
    <row r="12" spans="1:9" ht="11.25" customHeight="1" x14ac:dyDescent="0.25">
      <c r="A12" s="111"/>
      <c r="B12" s="154" t="s">
        <v>51</v>
      </c>
      <c r="C12" s="154"/>
      <c r="D12" s="154"/>
      <c r="E12" s="154"/>
      <c r="F12" s="154"/>
      <c r="G12" s="154"/>
      <c r="H12" s="111"/>
      <c r="I12" s="21"/>
    </row>
    <row r="13" spans="1:9" ht="19.5" customHeight="1" x14ac:dyDescent="0.25">
      <c r="A13" s="111"/>
      <c r="B13" s="111"/>
      <c r="C13" s="30"/>
      <c r="D13" s="30"/>
      <c r="E13" s="30"/>
      <c r="F13" s="30"/>
      <c r="G13" s="30"/>
      <c r="H13" s="111"/>
      <c r="I13" s="21"/>
    </row>
    <row r="14" spans="1:9" ht="11.25" customHeight="1" x14ac:dyDescent="0.25">
      <c r="A14" s="111"/>
      <c r="B14" s="111"/>
      <c r="C14" s="30"/>
      <c r="D14" s="30"/>
      <c r="E14" s="30"/>
      <c r="F14" s="30"/>
      <c r="G14" s="30"/>
      <c r="H14" s="111"/>
      <c r="I14" s="21"/>
    </row>
    <row r="15" spans="1:9" ht="37.5" customHeight="1" x14ac:dyDescent="0.25">
      <c r="A15" s="111"/>
      <c r="B15" s="111"/>
      <c r="C15" s="30"/>
      <c r="D15" s="30"/>
      <c r="E15" s="30"/>
      <c r="F15" s="30"/>
      <c r="G15" s="30"/>
      <c r="H15" s="111"/>
      <c r="I15" s="21"/>
    </row>
    <row r="16" spans="1:9" ht="22.5" customHeight="1" x14ac:dyDescent="0.25">
      <c r="A16" s="112"/>
      <c r="B16" s="161" t="s">
        <v>136</v>
      </c>
      <c r="C16" s="161"/>
      <c r="D16" s="161"/>
      <c r="E16" s="161"/>
      <c r="F16" s="161"/>
      <c r="G16" s="161"/>
      <c r="H16" s="112"/>
      <c r="I16" s="21"/>
    </row>
    <row r="17" spans="1:9" ht="11.25" customHeight="1" x14ac:dyDescent="0.25">
      <c r="A17" s="113"/>
      <c r="B17" s="162" t="s">
        <v>4</v>
      </c>
      <c r="C17" s="162"/>
      <c r="D17" s="162"/>
      <c r="E17" s="162"/>
      <c r="F17" s="162"/>
      <c r="G17" s="162"/>
      <c r="H17" s="113"/>
      <c r="I17" s="21"/>
    </row>
    <row r="18" spans="1:9" ht="11.25" customHeight="1" x14ac:dyDescent="0.25">
      <c r="A18" s="108"/>
      <c r="B18" s="108"/>
      <c r="C18" s="108"/>
      <c r="D18" s="114"/>
      <c r="E18" s="114"/>
      <c r="F18" s="114"/>
      <c r="G18" s="115"/>
      <c r="H18" s="115"/>
      <c r="I18" s="21"/>
    </row>
    <row r="19" spans="1:9" ht="11.25" customHeight="1" x14ac:dyDescent="0.25">
      <c r="A19" s="116"/>
      <c r="B19" s="163" t="s">
        <v>131</v>
      </c>
      <c r="C19" s="163"/>
      <c r="D19" s="163"/>
      <c r="E19" s="163"/>
      <c r="F19" s="163"/>
      <c r="G19" s="163"/>
      <c r="H19" s="163"/>
      <c r="I19" s="21"/>
    </row>
    <row r="20" spans="1:9" ht="11.25" customHeight="1" x14ac:dyDescent="0.25">
      <c r="A20" s="108"/>
      <c r="B20" s="108"/>
      <c r="C20" s="108"/>
      <c r="D20" s="30"/>
      <c r="E20" s="30"/>
      <c r="F20" s="30"/>
      <c r="G20" s="30"/>
      <c r="H20" s="30"/>
      <c r="I20" s="21"/>
    </row>
    <row r="21" spans="1:9" ht="11.25" customHeight="1" x14ac:dyDescent="0.25">
      <c r="A21" s="155" t="s">
        <v>5</v>
      </c>
      <c r="B21" s="155" t="s">
        <v>132</v>
      </c>
      <c r="C21" s="155" t="s">
        <v>133</v>
      </c>
      <c r="D21" s="158" t="s">
        <v>61</v>
      </c>
      <c r="E21" s="159"/>
      <c r="F21" s="159"/>
      <c r="G21" s="159"/>
      <c r="H21" s="160"/>
      <c r="I21" s="21"/>
    </row>
    <row r="22" spans="1:9" ht="11.25" customHeight="1" x14ac:dyDescent="0.25">
      <c r="A22" s="156"/>
      <c r="B22" s="156"/>
      <c r="C22" s="156"/>
      <c r="D22" s="155" t="s">
        <v>134</v>
      </c>
      <c r="E22" s="155" t="s">
        <v>9</v>
      </c>
      <c r="F22" s="155" t="s">
        <v>10</v>
      </c>
      <c r="G22" s="155" t="s">
        <v>11</v>
      </c>
      <c r="H22" s="155" t="s">
        <v>135</v>
      </c>
      <c r="I22" s="21"/>
    </row>
    <row r="23" spans="1:9" ht="11.25" customHeight="1" x14ac:dyDescent="0.25">
      <c r="A23" s="157"/>
      <c r="B23" s="157"/>
      <c r="C23" s="157"/>
      <c r="D23" s="157"/>
      <c r="E23" s="157"/>
      <c r="F23" s="157"/>
      <c r="G23" s="157"/>
      <c r="H23" s="157"/>
      <c r="I23" s="21"/>
    </row>
    <row r="24" spans="1:9" ht="14.1" customHeight="1" x14ac:dyDescent="0.25">
      <c r="A24" s="117">
        <v>1</v>
      </c>
      <c r="B24" s="117">
        <v>2</v>
      </c>
      <c r="C24" s="117">
        <v>3</v>
      </c>
      <c r="D24" s="117">
        <v>4</v>
      </c>
      <c r="E24" s="117">
        <v>5</v>
      </c>
      <c r="F24" s="117">
        <v>6</v>
      </c>
      <c r="G24" s="117">
        <v>7</v>
      </c>
      <c r="H24" s="117">
        <v>8</v>
      </c>
      <c r="I24" s="21"/>
    </row>
    <row r="25" spans="1:9" ht="14.1" customHeight="1" x14ac:dyDescent="0.25">
      <c r="A25" s="166" t="s">
        <v>12</v>
      </c>
      <c r="B25" s="167"/>
      <c r="C25" s="167"/>
      <c r="D25" s="167"/>
      <c r="E25" s="167"/>
      <c r="F25" s="167"/>
      <c r="G25" s="167"/>
      <c r="H25" s="168"/>
      <c r="I25" s="21"/>
    </row>
    <row r="26" spans="1:9" ht="14.1" customHeight="1" x14ac:dyDescent="0.25">
      <c r="A26" s="118" t="s">
        <v>13</v>
      </c>
      <c r="B26" s="119" t="s">
        <v>14</v>
      </c>
      <c r="C26" s="119" t="s">
        <v>53</v>
      </c>
      <c r="D26" s="120">
        <v>21621.941999999999</v>
      </c>
      <c r="E26" s="120"/>
      <c r="F26" s="120"/>
      <c r="G26" s="120"/>
      <c r="H26" s="120">
        <v>21621.941999999999</v>
      </c>
      <c r="I26" s="21"/>
    </row>
    <row r="27" spans="1:9" ht="14.1" customHeight="1" x14ac:dyDescent="0.25">
      <c r="A27" s="119"/>
      <c r="B27" s="119"/>
      <c r="C27" s="121" t="s">
        <v>63</v>
      </c>
      <c r="D27" s="120">
        <v>21690.918000000001</v>
      </c>
      <c r="E27" s="120"/>
      <c r="F27" s="120"/>
      <c r="G27" s="120"/>
      <c r="H27" s="120">
        <v>21690.918000000001</v>
      </c>
      <c r="I27" s="21"/>
    </row>
    <row r="28" spans="1:9" ht="14.1" customHeight="1" x14ac:dyDescent="0.25">
      <c r="A28" s="122"/>
      <c r="B28" s="169" t="s">
        <v>15</v>
      </c>
      <c r="C28" s="170"/>
      <c r="D28" s="123">
        <v>21690.918000000001</v>
      </c>
      <c r="E28" s="123"/>
      <c r="F28" s="124"/>
      <c r="G28" s="124"/>
      <c r="H28" s="124">
        <v>21690.918000000001</v>
      </c>
      <c r="I28" s="21"/>
    </row>
    <row r="29" spans="1:9" ht="14.1" customHeight="1" x14ac:dyDescent="0.25">
      <c r="A29" s="122"/>
      <c r="B29" s="171" t="s">
        <v>64</v>
      </c>
      <c r="C29" s="172"/>
      <c r="D29" s="120">
        <v>21690.918000000001</v>
      </c>
      <c r="E29" s="120"/>
      <c r="F29" s="125"/>
      <c r="G29" s="125"/>
      <c r="H29" s="125">
        <v>21690.918000000001</v>
      </c>
      <c r="I29" s="21"/>
    </row>
    <row r="30" spans="1:9" ht="14.1" customHeight="1" x14ac:dyDescent="0.25">
      <c r="A30" s="122"/>
      <c r="B30" s="173" t="s">
        <v>65</v>
      </c>
      <c r="C30" s="174"/>
      <c r="D30" s="123">
        <v>21690.918000000001</v>
      </c>
      <c r="E30" s="123"/>
      <c r="F30" s="123"/>
      <c r="G30" s="123"/>
      <c r="H30" s="123">
        <v>21690.918000000001</v>
      </c>
      <c r="I30" s="21"/>
    </row>
    <row r="31" spans="1:9" ht="14.1" customHeight="1" x14ac:dyDescent="0.25">
      <c r="A31" s="166" t="s">
        <v>16</v>
      </c>
      <c r="B31" s="167"/>
      <c r="C31" s="167"/>
      <c r="D31" s="167"/>
      <c r="E31" s="167"/>
      <c r="F31" s="167"/>
      <c r="G31" s="167"/>
      <c r="H31" s="168"/>
      <c r="I31" s="21"/>
    </row>
    <row r="32" spans="1:9" ht="14.1" customHeight="1" x14ac:dyDescent="0.25">
      <c r="A32" s="122"/>
      <c r="B32" s="164" t="s">
        <v>17</v>
      </c>
      <c r="C32" s="165"/>
      <c r="D32" s="123">
        <v>21690.918000000001</v>
      </c>
      <c r="E32" s="123"/>
      <c r="F32" s="124"/>
      <c r="G32" s="124"/>
      <c r="H32" s="124">
        <v>21690.918000000001</v>
      </c>
      <c r="I32" s="21"/>
    </row>
    <row r="33" spans="1:9" ht="14.1" customHeight="1" x14ac:dyDescent="0.25">
      <c r="A33" s="166" t="s">
        <v>18</v>
      </c>
      <c r="B33" s="167"/>
      <c r="C33" s="167"/>
      <c r="D33" s="167"/>
      <c r="E33" s="167"/>
      <c r="F33" s="167"/>
      <c r="G33" s="167"/>
      <c r="H33" s="168"/>
      <c r="I33" s="21"/>
    </row>
    <row r="34" spans="1:9" ht="12.75" customHeight="1" x14ac:dyDescent="0.25">
      <c r="A34" s="122"/>
      <c r="B34" s="164" t="s">
        <v>19</v>
      </c>
      <c r="C34" s="165"/>
      <c r="D34" s="123">
        <v>21690.918000000001</v>
      </c>
      <c r="E34" s="123"/>
      <c r="F34" s="124"/>
      <c r="G34" s="124"/>
      <c r="H34" s="124">
        <v>21690.918000000001</v>
      </c>
      <c r="I34" s="21"/>
    </row>
    <row r="35" spans="1:9" ht="14.1" customHeight="1" x14ac:dyDescent="0.25">
      <c r="A35" s="166" t="s">
        <v>20</v>
      </c>
      <c r="B35" s="167"/>
      <c r="C35" s="167"/>
      <c r="D35" s="167"/>
      <c r="E35" s="167"/>
      <c r="F35" s="167"/>
      <c r="G35" s="167"/>
      <c r="H35" s="168"/>
      <c r="I35" s="21"/>
    </row>
    <row r="36" spans="1:9" ht="14.1" customHeight="1" x14ac:dyDescent="0.25">
      <c r="A36" s="118" t="s">
        <v>21</v>
      </c>
      <c r="B36" s="119"/>
      <c r="C36" s="119" t="s">
        <v>22</v>
      </c>
      <c r="D36" s="120"/>
      <c r="E36" s="120"/>
      <c r="F36" s="120"/>
      <c r="G36" s="120"/>
      <c r="H36" s="120"/>
      <c r="I36" s="21"/>
    </row>
    <row r="37" spans="1:9" ht="14.1" customHeight="1" x14ac:dyDescent="0.25">
      <c r="A37" s="119"/>
      <c r="B37" s="119"/>
      <c r="C37" s="121" t="s">
        <v>63</v>
      </c>
      <c r="D37" s="120"/>
      <c r="E37" s="120"/>
      <c r="F37" s="120"/>
      <c r="G37" s="120"/>
      <c r="H37" s="120"/>
      <c r="I37" s="21"/>
    </row>
    <row r="38" spans="1:9" ht="30.75" customHeight="1" x14ac:dyDescent="0.25">
      <c r="A38" s="122"/>
      <c r="B38" s="169" t="s">
        <v>23</v>
      </c>
      <c r="C38" s="170"/>
      <c r="D38" s="123"/>
      <c r="E38" s="123"/>
      <c r="F38" s="124"/>
      <c r="G38" s="124"/>
      <c r="H38" s="124"/>
      <c r="I38" s="21"/>
    </row>
    <row r="39" spans="1:9" ht="14.1" customHeight="1" x14ac:dyDescent="0.25">
      <c r="A39" s="122"/>
      <c r="B39" s="164" t="s">
        <v>24</v>
      </c>
      <c r="C39" s="165"/>
      <c r="D39" s="123">
        <v>21690.918000000001</v>
      </c>
      <c r="E39" s="123"/>
      <c r="F39" s="124"/>
      <c r="G39" s="124"/>
      <c r="H39" s="124">
        <v>21690.918000000001</v>
      </c>
      <c r="I39" s="21"/>
    </row>
    <row r="40" spans="1:9" ht="70.5" customHeight="1" x14ac:dyDescent="0.25">
      <c r="A40" s="166" t="s">
        <v>66</v>
      </c>
      <c r="B40" s="167"/>
      <c r="C40" s="167"/>
      <c r="D40" s="167"/>
      <c r="E40" s="167"/>
      <c r="F40" s="167"/>
      <c r="G40" s="167"/>
      <c r="H40" s="168"/>
      <c r="I40" s="21"/>
    </row>
    <row r="41" spans="1:9" ht="37.5" customHeight="1" x14ac:dyDescent="0.25">
      <c r="A41" s="118" t="s">
        <v>21</v>
      </c>
      <c r="B41" s="119"/>
      <c r="C41" s="119" t="s">
        <v>26</v>
      </c>
      <c r="D41" s="120"/>
      <c r="E41" s="120"/>
      <c r="F41" s="120"/>
      <c r="G41" s="120">
        <v>930</v>
      </c>
      <c r="H41" s="120">
        <v>930</v>
      </c>
      <c r="I41" s="21"/>
    </row>
    <row r="42" spans="1:9" ht="14.1" customHeight="1" x14ac:dyDescent="0.25">
      <c r="A42" s="119"/>
      <c r="B42" s="119"/>
      <c r="C42" s="121" t="s">
        <v>63</v>
      </c>
      <c r="D42" s="120"/>
      <c r="E42" s="120"/>
      <c r="F42" s="120"/>
      <c r="G42" s="120">
        <v>930</v>
      </c>
      <c r="H42" s="120">
        <v>930</v>
      </c>
      <c r="I42" s="21"/>
    </row>
    <row r="43" spans="1:9" ht="14.1" customHeight="1" x14ac:dyDescent="0.25">
      <c r="A43" s="122"/>
      <c r="B43" s="169" t="s">
        <v>67</v>
      </c>
      <c r="C43" s="170"/>
      <c r="D43" s="123"/>
      <c r="E43" s="123"/>
      <c r="F43" s="124"/>
      <c r="G43" s="124">
        <v>930</v>
      </c>
      <c r="H43" s="124">
        <v>930</v>
      </c>
      <c r="I43" s="21"/>
    </row>
    <row r="44" spans="1:9" ht="14.1" customHeight="1" x14ac:dyDescent="0.25">
      <c r="A44" s="122"/>
      <c r="B44" s="164" t="s">
        <v>28</v>
      </c>
      <c r="C44" s="165"/>
      <c r="D44" s="123">
        <v>21690.918000000001</v>
      </c>
      <c r="E44" s="123"/>
      <c r="F44" s="124"/>
      <c r="G44" s="124">
        <v>930</v>
      </c>
      <c r="H44" s="124">
        <v>22620.918000000001</v>
      </c>
      <c r="I44" s="21"/>
    </row>
    <row r="45" spans="1:9" ht="14.1" customHeight="1" x14ac:dyDescent="0.25">
      <c r="A45" s="166" t="s">
        <v>29</v>
      </c>
      <c r="B45" s="167"/>
      <c r="C45" s="167"/>
      <c r="D45" s="167"/>
      <c r="E45" s="167"/>
      <c r="F45" s="167"/>
      <c r="G45" s="167"/>
      <c r="H45" s="168"/>
      <c r="I45" s="21"/>
    </row>
    <row r="46" spans="1:9" ht="14.1" customHeight="1" x14ac:dyDescent="0.25">
      <c r="A46" s="122"/>
      <c r="B46" s="164" t="s">
        <v>30</v>
      </c>
      <c r="C46" s="165"/>
      <c r="D46" s="123">
        <v>21690.918000000001</v>
      </c>
      <c r="E46" s="123"/>
      <c r="F46" s="124"/>
      <c r="G46" s="124">
        <v>930</v>
      </c>
      <c r="H46" s="124">
        <v>22620.918000000001</v>
      </c>
      <c r="I46" s="21"/>
    </row>
    <row r="47" spans="1:9" ht="14.1" customHeight="1" x14ac:dyDescent="0.25">
      <c r="A47" s="166" t="s">
        <v>31</v>
      </c>
      <c r="B47" s="167"/>
      <c r="C47" s="167"/>
      <c r="D47" s="167"/>
      <c r="E47" s="167"/>
      <c r="F47" s="167"/>
      <c r="G47" s="167"/>
      <c r="H47" s="168"/>
      <c r="I47" s="21"/>
    </row>
    <row r="48" spans="1:9" ht="14.1" customHeight="1" x14ac:dyDescent="0.25">
      <c r="A48" s="118" t="s">
        <v>13</v>
      </c>
      <c r="B48" s="119" t="s">
        <v>32</v>
      </c>
      <c r="C48" s="119" t="s">
        <v>33</v>
      </c>
      <c r="D48" s="120">
        <v>4338.1840000000002</v>
      </c>
      <c r="E48" s="120"/>
      <c r="F48" s="120"/>
      <c r="G48" s="120">
        <v>186</v>
      </c>
      <c r="H48" s="120">
        <v>4524.1840000000002</v>
      </c>
      <c r="I48" s="21"/>
    </row>
    <row r="49" spans="1:9" ht="14.1" customHeight="1" x14ac:dyDescent="0.25">
      <c r="A49" s="122"/>
      <c r="B49" s="169" t="s">
        <v>34</v>
      </c>
      <c r="C49" s="170"/>
      <c r="D49" s="123">
        <v>4338.1840000000002</v>
      </c>
      <c r="E49" s="123"/>
      <c r="F49" s="124"/>
      <c r="G49" s="124">
        <v>186</v>
      </c>
      <c r="H49" s="124">
        <v>4524.1840000000002</v>
      </c>
      <c r="I49" s="21"/>
    </row>
    <row r="50" spans="1:9" ht="11.25" customHeight="1" x14ac:dyDescent="0.2">
      <c r="A50" s="122"/>
      <c r="B50" s="164" t="s">
        <v>35</v>
      </c>
      <c r="C50" s="165"/>
      <c r="D50" s="123">
        <v>26029.101999999999</v>
      </c>
      <c r="E50" s="123"/>
      <c r="F50" s="124"/>
      <c r="G50" s="124">
        <v>1116</v>
      </c>
      <c r="H50" s="124">
        <v>27145.101999999999</v>
      </c>
    </row>
    <row r="52" spans="1:9" ht="11.25" customHeight="1" x14ac:dyDescent="0.25">
      <c r="I52" s="21"/>
    </row>
  </sheetData>
  <mergeCells count="36">
    <mergeCell ref="A40:H40"/>
    <mergeCell ref="B43:C43"/>
    <mergeCell ref="B46:C46"/>
    <mergeCell ref="A47:H47"/>
    <mergeCell ref="B50:C50"/>
    <mergeCell ref="B49:C49"/>
    <mergeCell ref="B44:C44"/>
    <mergeCell ref="A45:H45"/>
    <mergeCell ref="A25:H25"/>
    <mergeCell ref="B30:C30"/>
    <mergeCell ref="A31:H31"/>
    <mergeCell ref="B32:C32"/>
    <mergeCell ref="A33:H33"/>
    <mergeCell ref="B34:C34"/>
    <mergeCell ref="A35:H35"/>
    <mergeCell ref="B38:C38"/>
    <mergeCell ref="B39:C39"/>
    <mergeCell ref="B28:C28"/>
    <mergeCell ref="B29:C29"/>
    <mergeCell ref="A21:A23"/>
    <mergeCell ref="B21:B23"/>
    <mergeCell ref="C21:C23"/>
    <mergeCell ref="D21:H21"/>
    <mergeCell ref="B16:G16"/>
    <mergeCell ref="B17:G17"/>
    <mergeCell ref="B19:H19"/>
    <mergeCell ref="D22:D23"/>
    <mergeCell ref="E22:E23"/>
    <mergeCell ref="F22:F23"/>
    <mergeCell ref="G22:G23"/>
    <mergeCell ref="H22:H23"/>
    <mergeCell ref="C4:G4"/>
    <mergeCell ref="C5:G5"/>
    <mergeCell ref="C10:G10"/>
    <mergeCell ref="C9:G9"/>
    <mergeCell ref="B12:G12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EDF4-4604-4FA1-8D87-BA318E4D47F0}">
  <dimension ref="A1:F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17.28515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106</v>
      </c>
      <c r="C6" s="18">
        <f>C26</f>
        <v>29262.419956000002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6" ht="15.75" x14ac:dyDescent="0.2">
      <c r="A17" s="3"/>
      <c r="B17" s="3"/>
      <c r="C17" s="3"/>
      <c r="D17" s="12"/>
    </row>
    <row r="18" spans="1:6" ht="28.5" x14ac:dyDescent="0.2">
      <c r="A18" s="8" t="s">
        <v>5</v>
      </c>
      <c r="B18" s="11" t="s">
        <v>39</v>
      </c>
      <c r="C18" s="14" t="s">
        <v>40</v>
      </c>
      <c r="D18" s="12"/>
    </row>
    <row r="19" spans="1:6" ht="15.75" x14ac:dyDescent="0.2">
      <c r="A19" s="8">
        <v>1</v>
      </c>
      <c r="B19" s="11">
        <v>2</v>
      </c>
      <c r="C19" s="15">
        <v>3</v>
      </c>
      <c r="D19" s="12"/>
    </row>
    <row r="20" spans="1:6" x14ac:dyDescent="0.2">
      <c r="A20" s="9">
        <v>1</v>
      </c>
      <c r="B20" s="13" t="s">
        <v>41</v>
      </c>
      <c r="C20" s="72">
        <v>22620.918000000001</v>
      </c>
      <c r="D20" s="19"/>
    </row>
    <row r="21" spans="1:6" x14ac:dyDescent="0.2">
      <c r="A21" s="9">
        <v>1.1000000000000001</v>
      </c>
      <c r="B21" s="13" t="s">
        <v>42</v>
      </c>
      <c r="C21" s="72">
        <v>21690.918000000001</v>
      </c>
      <c r="D21" s="20"/>
    </row>
    <row r="22" spans="1:6" x14ac:dyDescent="0.2">
      <c r="A22" s="9">
        <v>1.2</v>
      </c>
      <c r="B22" s="13" t="s">
        <v>43</v>
      </c>
      <c r="C22" s="72">
        <v>0</v>
      </c>
      <c r="D22" s="20"/>
    </row>
    <row r="23" spans="1:6" x14ac:dyDescent="0.2">
      <c r="A23" s="9">
        <v>1.3</v>
      </c>
      <c r="B23" s="13" t="s">
        <v>44</v>
      </c>
      <c r="C23" s="72">
        <v>930</v>
      </c>
      <c r="D23" s="20"/>
    </row>
    <row r="24" spans="1:6" x14ac:dyDescent="0.2">
      <c r="A24" s="9">
        <v>2</v>
      </c>
      <c r="B24" s="13" t="s">
        <v>45</v>
      </c>
      <c r="C24" s="72">
        <v>27145.101999999999</v>
      </c>
      <c r="D24" s="19"/>
    </row>
    <row r="25" spans="1:6" x14ac:dyDescent="0.2">
      <c r="A25" s="9">
        <v>2.1</v>
      </c>
      <c r="B25" s="13" t="s">
        <v>46</v>
      </c>
      <c r="C25" s="72">
        <v>4524.1840000000002</v>
      </c>
    </row>
    <row r="26" spans="1:6" ht="24" x14ac:dyDescent="0.2">
      <c r="A26" s="9">
        <v>3</v>
      </c>
      <c r="B26" s="13" t="s">
        <v>47</v>
      </c>
      <c r="C26" s="79">
        <v>29262.419956000002</v>
      </c>
      <c r="D26" s="73">
        <f>C26/1.2</f>
        <v>24385.349963333334</v>
      </c>
      <c r="E26" s="74"/>
    </row>
    <row r="27" spans="1:6" ht="25.5" customHeight="1" x14ac:dyDescent="0.2">
      <c r="A27" s="3"/>
      <c r="C27" s="3"/>
      <c r="D27" s="75"/>
      <c r="E27" s="76"/>
      <c r="F27" s="77"/>
    </row>
    <row r="28" spans="1:6" ht="25.5" customHeight="1" x14ac:dyDescent="0.2">
      <c r="A28" s="150" t="s">
        <v>48</v>
      </c>
      <c r="B28" s="150"/>
      <c r="C28" s="150"/>
    </row>
    <row r="29" spans="1:6" x14ac:dyDescent="0.2">
      <c r="E29" s="78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1D9E2-E269-49C8-ABF2-6D0B4C465FD9}">
  <sheetPr>
    <pageSetUpPr fitToPage="1"/>
  </sheetPr>
  <dimension ref="A1:W56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5703125" style="23" bestFit="1" customWidth="1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68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8" t="s">
        <v>51</v>
      </c>
      <c r="C13" s="179"/>
      <c r="D13" s="179"/>
      <c r="E13" s="179"/>
      <c r="F13" s="179"/>
      <c r="G13" s="179"/>
      <c r="H13" s="39"/>
      <c r="I13"/>
    </row>
    <row r="14" spans="1:20" s="21" customFormat="1" ht="11.25" customHeight="1" x14ac:dyDescent="0.25">
      <c r="A14" s="38"/>
      <c r="B14" s="38"/>
      <c r="C14" s="35"/>
      <c r="D14" s="35"/>
      <c r="E14" s="35"/>
      <c r="F14" s="35"/>
      <c r="G14" s="35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69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21.75" customHeight="1" x14ac:dyDescent="0.25">
      <c r="A25" s="47" t="s">
        <v>13</v>
      </c>
      <c r="B25" s="49" t="s">
        <v>14</v>
      </c>
      <c r="C25" s="50" t="s">
        <v>57</v>
      </c>
      <c r="D25" s="67">
        <v>2763.2939999999999</v>
      </c>
      <c r="E25" s="51"/>
      <c r="F25" s="51"/>
      <c r="G25" s="51"/>
      <c r="H25" s="67">
        <v>2763.2939999999999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68">
        <v>2763.2939999999999</v>
      </c>
      <c r="E26" s="53"/>
      <c r="F26" s="54"/>
      <c r="G26" s="54"/>
      <c r="H26" s="69">
        <v>2763.2939999999999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x14ac:dyDescent="0.25">
      <c r="A28" s="52"/>
      <c r="B28" s="196" t="s">
        <v>17</v>
      </c>
      <c r="C28" s="197"/>
      <c r="D28" s="68">
        <v>2763.2939999999999</v>
      </c>
      <c r="E28" s="53"/>
      <c r="F28" s="54"/>
      <c r="G28" s="54"/>
      <c r="H28" s="69">
        <v>2763.2939999999999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x14ac:dyDescent="0.25">
      <c r="A30" s="52"/>
      <c r="B30" s="196" t="s">
        <v>19</v>
      </c>
      <c r="C30" s="197"/>
      <c r="D30" s="68">
        <v>2763.2939999999999</v>
      </c>
      <c r="E30" s="53"/>
      <c r="F30" s="54"/>
      <c r="G30" s="54"/>
      <c r="H30" s="69">
        <v>2763.2939999999999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x14ac:dyDescent="0.25">
      <c r="A34" s="52"/>
      <c r="B34" s="196" t="s">
        <v>24</v>
      </c>
      <c r="C34" s="197"/>
      <c r="D34" s="68">
        <v>2763.2939999999999</v>
      </c>
      <c r="E34" s="53"/>
      <c r="F34" s="54"/>
      <c r="G34" s="54"/>
      <c r="H34" s="69">
        <v>2763.2939999999999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340.16899999999998</v>
      </c>
      <c r="H36" s="70">
        <v>340.16899999999998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340.16899999999998</v>
      </c>
      <c r="H37" s="71">
        <v>340.16899999999998</v>
      </c>
      <c r="I37"/>
      <c r="U37" s="27"/>
      <c r="V37" s="28" t="s">
        <v>27</v>
      </c>
      <c r="W37" s="29"/>
    </row>
    <row r="38" spans="1:23" s="21" customFormat="1" ht="15" x14ac:dyDescent="0.25">
      <c r="A38" s="52"/>
      <c r="B38" s="196" t="s">
        <v>28</v>
      </c>
      <c r="C38" s="197"/>
      <c r="D38" s="68">
        <v>2763.2939999999999</v>
      </c>
      <c r="E38" s="53"/>
      <c r="F38" s="54"/>
      <c r="G38" s="71">
        <v>340.16899999999998</v>
      </c>
      <c r="H38" s="69">
        <v>3103.4630000000002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68">
        <v>2763.2939999999999</v>
      </c>
      <c r="E40" s="53"/>
      <c r="F40" s="54"/>
      <c r="G40" s="71">
        <v>340.16899999999998</v>
      </c>
      <c r="H40" s="69">
        <v>3103.4630000000002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15" x14ac:dyDescent="0.25">
      <c r="A42" s="47" t="s">
        <v>13</v>
      </c>
      <c r="B42" s="49" t="s">
        <v>32</v>
      </c>
      <c r="C42" s="50" t="s">
        <v>33</v>
      </c>
      <c r="D42" s="70">
        <v>552.65899999999999</v>
      </c>
      <c r="E42" s="51"/>
      <c r="F42" s="51"/>
      <c r="G42" s="70">
        <v>68.034000000000006</v>
      </c>
      <c r="H42" s="70">
        <v>620.69299999999998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80">
        <v>552.65899999999999</v>
      </c>
      <c r="E43" s="53"/>
      <c r="F43" s="54"/>
      <c r="G43" s="71">
        <v>68.034000000000006</v>
      </c>
      <c r="H43" s="71">
        <v>620.69299999999998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68">
        <v>3315.953</v>
      </c>
      <c r="E44" s="53"/>
      <c r="F44" s="54"/>
      <c r="G44" s="71">
        <v>408.20299999999997</v>
      </c>
      <c r="H44" s="69">
        <v>3724.1559999999999</v>
      </c>
      <c r="I44" s="81"/>
      <c r="U44" s="27"/>
      <c r="V44" s="28"/>
      <c r="W44" s="29" t="s">
        <v>35</v>
      </c>
    </row>
    <row r="45" spans="1:23" ht="11.25" customHeight="1" x14ac:dyDescent="0.2">
      <c r="A45" s="37"/>
      <c r="B45" s="37"/>
      <c r="C45" s="60"/>
      <c r="D45" s="60"/>
      <c r="E45" s="60"/>
      <c r="F45" s="60"/>
      <c r="G45" s="60"/>
      <c r="H45" s="60"/>
      <c r="I45" s="60"/>
    </row>
    <row r="46" spans="1:23" ht="11.25" customHeight="1" x14ac:dyDescent="0.2">
      <c r="A46" s="37"/>
      <c r="B46" s="37"/>
      <c r="C46" s="60"/>
      <c r="D46" s="60"/>
      <c r="E46" s="60"/>
      <c r="F46" s="60"/>
      <c r="G46" s="60"/>
      <c r="H46" s="60"/>
      <c r="I46" s="60"/>
    </row>
    <row r="47" spans="1:23" s="21" customFormat="1" ht="15" x14ac:dyDescent="0.25">
      <c r="A47"/>
      <c r="B47"/>
      <c r="C47" s="57"/>
      <c r="D47"/>
      <c r="E47"/>
      <c r="F47"/>
      <c r="G47"/>
      <c r="H47"/>
      <c r="I47"/>
    </row>
    <row r="48" spans="1:23" s="21" customFormat="1" ht="15" x14ac:dyDescent="0.25">
      <c r="A48" s="33"/>
      <c r="B48" s="33"/>
      <c r="C48" s="45"/>
      <c r="D48" s="45"/>
      <c r="E48" s="45"/>
      <c r="F48" s="45"/>
      <c r="G48" s="45"/>
      <c r="H48" s="45"/>
      <c r="I48"/>
    </row>
    <row r="49" spans="1:8" s="21" customFormat="1" ht="15" x14ac:dyDescent="0.25">
      <c r="A49" s="55"/>
      <c r="B49" s="33"/>
      <c r="C49"/>
      <c r="D49" s="56"/>
      <c r="E49" s="56"/>
      <c r="F49" s="56"/>
      <c r="G49" s="56"/>
      <c r="H49" s="56"/>
    </row>
    <row r="50" spans="1:8" s="21" customFormat="1" ht="15" x14ac:dyDescent="0.25">
      <c r="A50" s="33"/>
      <c r="B50" s="33"/>
      <c r="C50" s="45"/>
      <c r="D50" s="45"/>
      <c r="E50" s="45"/>
      <c r="F50" s="45"/>
      <c r="G50" s="45"/>
      <c r="H50" s="45"/>
    </row>
    <row r="51" spans="1:8" s="21" customFormat="1" ht="15" x14ac:dyDescent="0.25">
      <c r="A51" s="55"/>
      <c r="B51" s="33"/>
      <c r="C51" s="56"/>
      <c r="D51" s="56"/>
      <c r="E51" s="56"/>
      <c r="F51" s="56"/>
      <c r="G51" s="56"/>
      <c r="H51" s="56"/>
    </row>
    <row r="52" spans="1:8" s="21" customFormat="1" ht="15" x14ac:dyDescent="0.25">
      <c r="A52" s="33"/>
      <c r="B52" s="33"/>
      <c r="C52" s="44"/>
      <c r="D52" s="45"/>
      <c r="E52" s="45"/>
      <c r="F52" s="45"/>
      <c r="G52" s="45"/>
      <c r="H52" s="45"/>
    </row>
    <row r="53" spans="1:8" s="21" customFormat="1" ht="15" x14ac:dyDescent="0.25">
      <c r="A53" s="55"/>
      <c r="B53" s="33"/>
      <c r="C53" s="56"/>
      <c r="D53" s="56"/>
      <c r="E53" s="56"/>
      <c r="F53" s="56"/>
      <c r="G53" s="56"/>
      <c r="H53" s="56"/>
    </row>
    <row r="54" spans="1:8" s="21" customFormat="1" ht="15" x14ac:dyDescent="0.25">
      <c r="A54" s="33"/>
      <c r="B54" s="33"/>
      <c r="C54" s="198"/>
      <c r="D54" s="198"/>
      <c r="E54" s="198"/>
      <c r="F54" s="198"/>
      <c r="G54" s="45"/>
      <c r="H54" s="45"/>
    </row>
    <row r="56" spans="1:8" s="21" customFormat="1" ht="15" x14ac:dyDescent="0.25">
      <c r="A56"/>
      <c r="B56"/>
      <c r="C56" s="57"/>
      <c r="D56"/>
      <c r="E56"/>
      <c r="F56"/>
      <c r="G56"/>
      <c r="H5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884EC-7532-4946-A8C0-63909272DF59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9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107</v>
      </c>
      <c r="C6" s="18">
        <f>C26</f>
        <v>4227.4160969040004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72">
        <v>3103.4630000000002</v>
      </c>
      <c r="D20" s="19"/>
    </row>
    <row r="21" spans="1:4" x14ac:dyDescent="0.2">
      <c r="A21" s="9">
        <v>1.1000000000000001</v>
      </c>
      <c r="B21" s="13" t="s">
        <v>42</v>
      </c>
      <c r="C21" s="72">
        <v>2763.2939999999999</v>
      </c>
      <c r="D21" s="20"/>
    </row>
    <row r="22" spans="1:4" x14ac:dyDescent="0.2">
      <c r="A22" s="9">
        <v>1.2</v>
      </c>
      <c r="B22" s="13" t="s">
        <v>43</v>
      </c>
      <c r="C22" s="72">
        <v>0</v>
      </c>
      <c r="D22" s="20"/>
    </row>
    <row r="23" spans="1:4" x14ac:dyDescent="0.2">
      <c r="A23" s="9">
        <v>1.3</v>
      </c>
      <c r="B23" s="13" t="s">
        <v>44</v>
      </c>
      <c r="C23" s="72">
        <v>340.16899999999998</v>
      </c>
      <c r="D23" s="20"/>
    </row>
    <row r="24" spans="1:4" x14ac:dyDescent="0.2">
      <c r="A24" s="9">
        <v>2</v>
      </c>
      <c r="B24" s="13" t="s">
        <v>45</v>
      </c>
      <c r="C24" s="72">
        <v>3724.1559999999999</v>
      </c>
    </row>
    <row r="25" spans="1:4" x14ac:dyDescent="0.2">
      <c r="A25" s="9">
        <v>2.1</v>
      </c>
      <c r="B25" s="13" t="s">
        <v>46</v>
      </c>
      <c r="C25" s="72">
        <v>620.69299999999998</v>
      </c>
      <c r="D25" s="19"/>
    </row>
    <row r="26" spans="1:4" ht="24" x14ac:dyDescent="0.2">
      <c r="A26" s="9">
        <v>3</v>
      </c>
      <c r="B26" s="13" t="s">
        <v>47</v>
      </c>
      <c r="C26" s="72">
        <v>4227.4160969040004</v>
      </c>
      <c r="D26" s="73">
        <f>C26/1.2</f>
        <v>3522.8467474200006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0F01D-301A-4C05-AEF1-A0E8EA2E3557}">
  <sheetPr>
    <pageSetUpPr fitToPage="1"/>
  </sheetPr>
  <dimension ref="A1:W56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10.42578125" style="22" customWidth="1"/>
    <col min="3" max="3" width="38.14062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70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9" t="s">
        <v>51</v>
      </c>
      <c r="C13" s="179"/>
      <c r="D13" s="179"/>
      <c r="E13" s="179"/>
      <c r="F13" s="179"/>
      <c r="G13" s="179"/>
      <c r="H13" s="39"/>
      <c r="I13"/>
    </row>
    <row r="14" spans="1:20" s="21" customFormat="1" ht="11.25" customHeight="1" x14ac:dyDescent="0.25">
      <c r="A14" s="38"/>
      <c r="B14" s="38"/>
      <c r="C14" s="35"/>
      <c r="D14" s="35"/>
      <c r="E14" s="35"/>
      <c r="F14" s="35"/>
      <c r="G14" s="35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52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21.75" customHeight="1" x14ac:dyDescent="0.25">
      <c r="A25" s="47" t="s">
        <v>13</v>
      </c>
      <c r="B25" s="49" t="s">
        <v>14</v>
      </c>
      <c r="C25" s="50" t="s">
        <v>71</v>
      </c>
      <c r="D25" s="67">
        <v>10609.066000000001</v>
      </c>
      <c r="E25" s="51"/>
      <c r="F25" s="51"/>
      <c r="G25" s="51"/>
      <c r="H25" s="67">
        <v>10609.066000000001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68">
        <v>10609.066000000001</v>
      </c>
      <c r="E26" s="53"/>
      <c r="F26" s="54"/>
      <c r="G26" s="54"/>
      <c r="H26" s="69">
        <v>10609.066000000001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customHeight="1" x14ac:dyDescent="0.25">
      <c r="A28" s="52"/>
      <c r="B28" s="196" t="s">
        <v>17</v>
      </c>
      <c r="C28" s="197"/>
      <c r="D28" s="68">
        <v>10609.066000000001</v>
      </c>
      <c r="E28" s="53"/>
      <c r="F28" s="54"/>
      <c r="G28" s="54"/>
      <c r="H28" s="69">
        <v>10609.066000000001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customHeight="1" x14ac:dyDescent="0.25">
      <c r="A30" s="52"/>
      <c r="B30" s="196" t="s">
        <v>19</v>
      </c>
      <c r="C30" s="197"/>
      <c r="D30" s="68">
        <v>10609.066000000001</v>
      </c>
      <c r="E30" s="53"/>
      <c r="F30" s="54"/>
      <c r="G30" s="54"/>
      <c r="H30" s="69">
        <v>10609.066000000001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customHeight="1" x14ac:dyDescent="0.25">
      <c r="A34" s="52"/>
      <c r="B34" s="196" t="s">
        <v>24</v>
      </c>
      <c r="C34" s="197"/>
      <c r="D34" s="68">
        <v>10609.066000000001</v>
      </c>
      <c r="E34" s="53"/>
      <c r="F34" s="54"/>
      <c r="G34" s="54"/>
      <c r="H34" s="69">
        <v>10609.066000000001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340.16899999999998</v>
      </c>
      <c r="H36" s="70">
        <v>340.16899999999998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340.16899999999998</v>
      </c>
      <c r="H37" s="71">
        <v>340.16899999999998</v>
      </c>
      <c r="I37"/>
      <c r="U37" s="27"/>
      <c r="V37" s="28" t="s">
        <v>27</v>
      </c>
      <c r="W37" s="29"/>
    </row>
    <row r="38" spans="1:23" s="21" customFormat="1" ht="15" customHeight="1" x14ac:dyDescent="0.25">
      <c r="A38" s="52"/>
      <c r="B38" s="196" t="s">
        <v>28</v>
      </c>
      <c r="C38" s="197"/>
      <c r="D38" s="68">
        <v>10609.066000000001</v>
      </c>
      <c r="E38" s="53"/>
      <c r="F38" s="54"/>
      <c r="G38" s="71">
        <v>340.16899999999998</v>
      </c>
      <c r="H38" s="69">
        <v>10949.235000000001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68">
        <v>10609.066000000001</v>
      </c>
      <c r="E40" s="53"/>
      <c r="F40" s="54"/>
      <c r="G40" s="71">
        <v>340.16899999999998</v>
      </c>
      <c r="H40" s="69">
        <v>10949.235000000001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22.5" x14ac:dyDescent="0.25">
      <c r="A42" s="47" t="s">
        <v>13</v>
      </c>
      <c r="B42" s="49" t="s">
        <v>32</v>
      </c>
      <c r="C42" s="50" t="s">
        <v>33</v>
      </c>
      <c r="D42" s="67">
        <v>2121.8130000000001</v>
      </c>
      <c r="E42" s="51"/>
      <c r="F42" s="51"/>
      <c r="G42" s="70">
        <v>68.034000000000006</v>
      </c>
      <c r="H42" s="67">
        <v>2189.8470000000002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68">
        <v>2121.8130000000001</v>
      </c>
      <c r="E43" s="53"/>
      <c r="F43" s="54"/>
      <c r="G43" s="71">
        <v>68.034000000000006</v>
      </c>
      <c r="H43" s="69">
        <v>2189.8470000000002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68">
        <v>12730.879000000001</v>
      </c>
      <c r="E44" s="53"/>
      <c r="F44" s="54"/>
      <c r="G44" s="71">
        <v>408.20299999999997</v>
      </c>
      <c r="H44" s="69">
        <v>13139.082</v>
      </c>
      <c r="I44"/>
      <c r="U44" s="27"/>
      <c r="V44" s="28"/>
      <c r="W44" s="29" t="s">
        <v>35</v>
      </c>
    </row>
    <row r="45" spans="1:23" ht="11.25" customHeight="1" x14ac:dyDescent="0.2">
      <c r="A45" s="37"/>
      <c r="B45" s="37"/>
      <c r="C45" s="60"/>
      <c r="D45" s="60"/>
      <c r="E45" s="60"/>
      <c r="F45" s="60"/>
      <c r="G45" s="60"/>
      <c r="H45" s="60"/>
      <c r="I45" s="60"/>
    </row>
    <row r="46" spans="1:23" ht="11.25" customHeight="1" x14ac:dyDescent="0.2">
      <c r="A46" s="37"/>
      <c r="B46" s="37"/>
      <c r="C46" s="60"/>
      <c r="D46" s="60"/>
      <c r="E46" s="60"/>
      <c r="F46" s="60"/>
      <c r="G46" s="60"/>
      <c r="H46" s="60"/>
      <c r="I46" s="60"/>
    </row>
    <row r="47" spans="1:23" s="21" customFormat="1" ht="15" x14ac:dyDescent="0.25">
      <c r="A47" s="55"/>
      <c r="B47" s="33"/>
      <c r="C47"/>
      <c r="D47" s="56"/>
      <c r="E47" s="56"/>
      <c r="F47" s="56"/>
      <c r="G47" s="56"/>
      <c r="H47" s="56"/>
      <c r="I47"/>
    </row>
    <row r="48" spans="1:23" s="21" customFormat="1" ht="15" x14ac:dyDescent="0.25">
      <c r="A48" s="33"/>
      <c r="B48" s="33"/>
      <c r="C48" s="45"/>
      <c r="D48" s="45"/>
      <c r="E48" s="45"/>
      <c r="F48" s="45"/>
      <c r="G48" s="45"/>
      <c r="H48" s="45"/>
      <c r="I48"/>
    </row>
    <row r="49" spans="1:8" s="21" customFormat="1" ht="15" x14ac:dyDescent="0.25">
      <c r="A49" s="55"/>
      <c r="B49" s="33"/>
      <c r="C49"/>
      <c r="D49" s="56"/>
      <c r="E49" s="56"/>
      <c r="F49" s="56"/>
      <c r="G49" s="56"/>
      <c r="H49" s="56"/>
    </row>
    <row r="50" spans="1:8" s="21" customFormat="1" ht="15" x14ac:dyDescent="0.25">
      <c r="A50" s="33"/>
      <c r="B50" s="33"/>
      <c r="C50" s="45"/>
      <c r="D50" s="45"/>
      <c r="E50" s="45"/>
      <c r="F50" s="45"/>
      <c r="G50" s="45"/>
      <c r="H50" s="45"/>
    </row>
    <row r="51" spans="1:8" s="21" customFormat="1" ht="15" x14ac:dyDescent="0.25">
      <c r="A51" s="55"/>
      <c r="B51" s="33"/>
      <c r="C51" s="56"/>
      <c r="D51" s="56"/>
      <c r="E51" s="56"/>
      <c r="F51" s="56"/>
      <c r="G51" s="56"/>
      <c r="H51" s="56"/>
    </row>
    <row r="52" spans="1:8" s="21" customFormat="1" ht="15" x14ac:dyDescent="0.25">
      <c r="A52" s="33"/>
      <c r="B52" s="33"/>
      <c r="C52" s="44"/>
      <c r="D52" s="45"/>
      <c r="E52" s="45"/>
      <c r="F52" s="45"/>
      <c r="G52" s="45"/>
      <c r="H52" s="45"/>
    </row>
    <row r="53" spans="1:8" s="21" customFormat="1" ht="15" x14ac:dyDescent="0.25">
      <c r="A53" s="55"/>
      <c r="B53" s="33"/>
      <c r="C53" s="56"/>
      <c r="D53" s="56"/>
      <c r="E53" s="56"/>
      <c r="F53" s="56"/>
      <c r="G53" s="56"/>
      <c r="H53" s="56"/>
    </row>
    <row r="54" spans="1:8" s="21" customFormat="1" ht="15" x14ac:dyDescent="0.25">
      <c r="A54" s="33"/>
      <c r="B54" s="33"/>
      <c r="C54" s="198"/>
      <c r="D54" s="198"/>
      <c r="E54" s="198"/>
      <c r="F54" s="198"/>
      <c r="G54" s="45"/>
      <c r="H54" s="45"/>
    </row>
    <row r="56" spans="1:8" s="21" customFormat="1" ht="15" x14ac:dyDescent="0.25">
      <c r="A56"/>
      <c r="B56"/>
      <c r="C56" s="57"/>
      <c r="D56"/>
      <c r="E56"/>
      <c r="F56"/>
      <c r="G56"/>
      <c r="H5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18F7D-A0FF-4E47-AA0E-E8D9D031076B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107</v>
      </c>
      <c r="C6" s="18">
        <f>C26</f>
        <v>14914.618706988002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72">
        <v>10949.235000000001</v>
      </c>
      <c r="D20" s="19"/>
    </row>
    <row r="21" spans="1:4" x14ac:dyDescent="0.2">
      <c r="A21" s="9">
        <v>1.1000000000000001</v>
      </c>
      <c r="B21" s="13" t="s">
        <v>42</v>
      </c>
      <c r="C21" s="72">
        <v>10609.066000000001</v>
      </c>
      <c r="D21" s="20"/>
    </row>
    <row r="22" spans="1:4" x14ac:dyDescent="0.2">
      <c r="A22" s="9">
        <v>1.2</v>
      </c>
      <c r="B22" s="13" t="s">
        <v>43</v>
      </c>
      <c r="C22" s="72">
        <v>0</v>
      </c>
      <c r="D22" s="20"/>
    </row>
    <row r="23" spans="1:4" x14ac:dyDescent="0.2">
      <c r="A23" s="9">
        <v>1.3</v>
      </c>
      <c r="B23" s="13" t="s">
        <v>44</v>
      </c>
      <c r="C23" s="72">
        <v>340.16899999999998</v>
      </c>
      <c r="D23" s="20"/>
    </row>
    <row r="24" spans="1:4" x14ac:dyDescent="0.2">
      <c r="A24" s="9">
        <v>2</v>
      </c>
      <c r="B24" s="13" t="s">
        <v>45</v>
      </c>
      <c r="C24" s="72">
        <v>13139.082</v>
      </c>
      <c r="D24" s="19">
        <f>C20+C25</f>
        <v>13139.082</v>
      </c>
    </row>
    <row r="25" spans="1:4" x14ac:dyDescent="0.2">
      <c r="A25" s="9">
        <v>2.1</v>
      </c>
      <c r="B25" s="13" t="s">
        <v>46</v>
      </c>
      <c r="C25" s="72">
        <v>2189.8470000000002</v>
      </c>
    </row>
    <row r="26" spans="1:4" ht="24" x14ac:dyDescent="0.2">
      <c r="A26" s="9">
        <v>3</v>
      </c>
      <c r="B26" s="13" t="s">
        <v>47</v>
      </c>
      <c r="C26" s="79">
        <v>14914.618706988002</v>
      </c>
      <c r="D26" s="20">
        <f>C26/1.2</f>
        <v>12428.848922490002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5EBD-5EA5-4729-8B58-5F3DEF3364C2}">
  <sheetPr>
    <pageSetUpPr fitToPage="1"/>
  </sheetPr>
  <dimension ref="A1:W56"/>
  <sheetViews>
    <sheetView topLeftCell="A4"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s="21" customFormat="1" ht="15" x14ac:dyDescent="0.25">
      <c r="A1"/>
      <c r="B1"/>
      <c r="C1"/>
      <c r="D1"/>
      <c r="E1"/>
      <c r="F1"/>
      <c r="G1"/>
      <c r="H1" s="32" t="s">
        <v>0</v>
      </c>
      <c r="I1"/>
    </row>
    <row r="2" spans="1:20" s="21" customFormat="1" ht="15" x14ac:dyDescent="0.25">
      <c r="A2" s="33"/>
      <c r="B2" s="33"/>
      <c r="C2" s="34"/>
      <c r="D2" s="34"/>
      <c r="E2" s="34"/>
      <c r="F2" s="34"/>
      <c r="G2" s="34"/>
      <c r="H2" s="32"/>
      <c r="I2"/>
    </row>
    <row r="3" spans="1:20" s="21" customFormat="1" ht="15" x14ac:dyDescent="0.25">
      <c r="A3" s="33"/>
      <c r="B3" s="33"/>
      <c r="C3" s="34"/>
      <c r="D3" s="34"/>
      <c r="E3" s="34"/>
      <c r="F3" s="34"/>
      <c r="G3" s="34"/>
      <c r="H3" s="32"/>
      <c r="I3"/>
    </row>
    <row r="4" spans="1:20" s="21" customFormat="1" ht="15" x14ac:dyDescent="0.25">
      <c r="A4" s="33"/>
      <c r="B4" s="33" t="s">
        <v>1</v>
      </c>
      <c r="C4" s="175" t="s">
        <v>36</v>
      </c>
      <c r="D4" s="175"/>
      <c r="E4" s="175"/>
      <c r="F4" s="175"/>
      <c r="G4" s="175"/>
      <c r="H4" s="34"/>
      <c r="I4"/>
      <c r="J4" s="26" t="s">
        <v>54</v>
      </c>
      <c r="K4" s="26" t="s">
        <v>55</v>
      </c>
      <c r="L4" s="26" t="s">
        <v>55</v>
      </c>
      <c r="M4" s="26" t="s">
        <v>55</v>
      </c>
      <c r="N4" s="26" t="s">
        <v>55</v>
      </c>
    </row>
    <row r="5" spans="1:20" s="21" customFormat="1" ht="10.5" customHeight="1" x14ac:dyDescent="0.25">
      <c r="A5" s="33"/>
      <c r="B5" s="33"/>
      <c r="C5" s="176" t="s">
        <v>2</v>
      </c>
      <c r="D5" s="176"/>
      <c r="E5" s="176"/>
      <c r="F5" s="176"/>
      <c r="G5" s="176"/>
      <c r="H5" s="34"/>
      <c r="I5"/>
    </row>
    <row r="6" spans="1:20" s="21" customFormat="1" ht="17.25" customHeight="1" x14ac:dyDescent="0.25">
      <c r="A6" s="33"/>
      <c r="B6" s="34" t="s">
        <v>50</v>
      </c>
      <c r="C6" s="35"/>
      <c r="D6" s="35"/>
      <c r="E6" s="35"/>
      <c r="F6" s="35"/>
      <c r="G6" s="35"/>
      <c r="H6" s="34"/>
      <c r="I6"/>
    </row>
    <row r="7" spans="1:20" s="21" customFormat="1" ht="17.25" customHeight="1" x14ac:dyDescent="0.25">
      <c r="A7" s="33"/>
      <c r="B7" s="33"/>
      <c r="C7" s="35"/>
      <c r="D7" s="35"/>
      <c r="E7" s="35"/>
      <c r="F7" s="35"/>
      <c r="G7" s="35"/>
      <c r="H7" s="34"/>
      <c r="I7"/>
    </row>
    <row r="8" spans="1:20" s="21" customFormat="1" ht="17.25" customHeight="1" x14ac:dyDescent="0.25">
      <c r="A8" s="33"/>
      <c r="B8" s="36" t="s">
        <v>72</v>
      </c>
      <c r="C8" s="35"/>
      <c r="D8" s="35"/>
      <c r="E8" s="35"/>
      <c r="F8" s="35"/>
      <c r="G8" s="35"/>
      <c r="H8" s="34"/>
      <c r="I8"/>
    </row>
    <row r="9" spans="1:20" s="21" customFormat="1" ht="17.25" customHeight="1" x14ac:dyDescent="0.25">
      <c r="A9" s="33"/>
      <c r="B9" s="37" t="s">
        <v>60</v>
      </c>
      <c r="C9"/>
      <c r="D9" s="32"/>
      <c r="E9" s="35"/>
      <c r="F9" s="35"/>
      <c r="G9" s="35"/>
      <c r="H9" s="34"/>
      <c r="I9"/>
    </row>
    <row r="10" spans="1:20" s="21" customFormat="1" ht="17.25" customHeight="1" x14ac:dyDescent="0.25">
      <c r="A10" s="33"/>
      <c r="B10" s="33"/>
      <c r="C10" s="177"/>
      <c r="D10" s="177"/>
      <c r="E10" s="177"/>
      <c r="F10" s="177"/>
      <c r="G10" s="177"/>
      <c r="H10" s="34"/>
      <c r="I10"/>
    </row>
    <row r="11" spans="1:20" s="21" customFormat="1" ht="11.25" customHeight="1" x14ac:dyDescent="0.25">
      <c r="A11" s="38"/>
      <c r="B11" s="38"/>
      <c r="C11" s="176" t="s">
        <v>3</v>
      </c>
      <c r="D11" s="176"/>
      <c r="E11" s="176"/>
      <c r="F11" s="176"/>
      <c r="G11" s="176"/>
      <c r="H11" s="39"/>
      <c r="I11"/>
    </row>
    <row r="12" spans="1:20" s="21" customFormat="1" ht="11.25" customHeight="1" x14ac:dyDescent="0.25">
      <c r="A12" s="38"/>
      <c r="B12" s="38"/>
      <c r="C12" s="35"/>
      <c r="D12" s="35"/>
      <c r="E12" s="35"/>
      <c r="F12" s="35"/>
      <c r="G12" s="35"/>
      <c r="H12" s="39"/>
      <c r="I12"/>
    </row>
    <row r="13" spans="1:20" s="21" customFormat="1" ht="18" x14ac:dyDescent="0.25">
      <c r="A13" s="38"/>
      <c r="B13" s="178" t="s">
        <v>51</v>
      </c>
      <c r="C13" s="179"/>
      <c r="D13" s="179"/>
      <c r="E13" s="179"/>
      <c r="F13" s="179"/>
      <c r="G13" s="179"/>
      <c r="H13" s="39"/>
      <c r="I13"/>
    </row>
    <row r="14" spans="1:20" s="21" customFormat="1" ht="11.25" customHeight="1" x14ac:dyDescent="0.25">
      <c r="A14" s="38"/>
      <c r="B14" s="38"/>
      <c r="C14" s="35"/>
      <c r="D14" s="35"/>
      <c r="E14" s="35"/>
      <c r="F14" s="35"/>
      <c r="G14" s="35"/>
      <c r="H14" s="39"/>
      <c r="I14"/>
    </row>
    <row r="15" spans="1:20" s="21" customFormat="1" ht="30.75" customHeight="1" x14ac:dyDescent="0.25">
      <c r="A15" s="40"/>
      <c r="B15" s="161" t="s">
        <v>136</v>
      </c>
      <c r="C15" s="161"/>
      <c r="D15" s="161"/>
      <c r="E15" s="161"/>
      <c r="F15" s="161"/>
      <c r="G15" s="161"/>
      <c r="H15" s="41"/>
      <c r="I15"/>
      <c r="O15" s="26" t="s">
        <v>56</v>
      </c>
      <c r="P15" s="26" t="s">
        <v>55</v>
      </c>
      <c r="Q15" s="26" t="s">
        <v>55</v>
      </c>
      <c r="R15" s="26" t="s">
        <v>55</v>
      </c>
      <c r="S15" s="26" t="s">
        <v>55</v>
      </c>
      <c r="T15" s="26" t="s">
        <v>55</v>
      </c>
    </row>
    <row r="16" spans="1:20" s="21" customFormat="1" ht="13.5" customHeight="1" x14ac:dyDescent="0.25">
      <c r="A16" s="42"/>
      <c r="B16" s="183" t="s">
        <v>4</v>
      </c>
      <c r="C16" s="183"/>
      <c r="D16" s="183"/>
      <c r="E16" s="183"/>
      <c r="F16" s="183"/>
      <c r="G16" s="183"/>
      <c r="H16" s="43"/>
      <c r="I16"/>
    </row>
    <row r="17" spans="1:23" s="2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  <c r="I17"/>
    </row>
    <row r="18" spans="1:23" s="21" customFormat="1" ht="15" x14ac:dyDescent="0.25">
      <c r="A18" s="46"/>
      <c r="B18" s="184" t="s">
        <v>52</v>
      </c>
      <c r="C18" s="184"/>
      <c r="D18" s="184"/>
      <c r="E18" s="184"/>
      <c r="F18" s="184"/>
      <c r="G18" s="184"/>
      <c r="H18" s="35"/>
      <c r="I18"/>
    </row>
    <row r="19" spans="1:23" s="21" customFormat="1" ht="9.75" customHeight="1" x14ac:dyDescent="0.25">
      <c r="A19" s="33"/>
      <c r="B19" s="33"/>
      <c r="C19" s="34"/>
      <c r="D19" s="35"/>
      <c r="E19" s="35"/>
      <c r="F19" s="35"/>
      <c r="G19" s="35"/>
      <c r="H19" s="35"/>
      <c r="I19"/>
    </row>
    <row r="20" spans="1:23" s="21" customFormat="1" ht="16.5" customHeight="1" x14ac:dyDescent="0.25">
      <c r="A20" s="185" t="s">
        <v>5</v>
      </c>
      <c r="B20" s="185" t="s">
        <v>6</v>
      </c>
      <c r="C20" s="188" t="s">
        <v>7</v>
      </c>
      <c r="D20" s="191" t="s">
        <v>61</v>
      </c>
      <c r="E20" s="191"/>
      <c r="F20" s="191"/>
      <c r="G20" s="191"/>
      <c r="H20" s="191" t="s">
        <v>62</v>
      </c>
      <c r="I20"/>
    </row>
    <row r="21" spans="1:23" s="21" customFormat="1" ht="50.25" customHeight="1" x14ac:dyDescent="0.25">
      <c r="A21" s="186"/>
      <c r="B21" s="186"/>
      <c r="C21" s="189"/>
      <c r="D21" s="188" t="s">
        <v>8</v>
      </c>
      <c r="E21" s="188" t="s">
        <v>9</v>
      </c>
      <c r="F21" s="188" t="s">
        <v>10</v>
      </c>
      <c r="G21" s="192" t="s">
        <v>11</v>
      </c>
      <c r="H21" s="191"/>
      <c r="I21"/>
    </row>
    <row r="22" spans="1:23" s="21" customFormat="1" ht="3.75" customHeight="1" x14ac:dyDescent="0.25">
      <c r="A22" s="187"/>
      <c r="B22" s="187"/>
      <c r="C22" s="190"/>
      <c r="D22" s="190"/>
      <c r="E22" s="190"/>
      <c r="F22" s="190"/>
      <c r="G22" s="193"/>
      <c r="H22" s="191"/>
      <c r="I22"/>
    </row>
    <row r="23" spans="1:23" s="2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  <c r="I23"/>
    </row>
    <row r="24" spans="1:23" s="21" customFormat="1" ht="15" customHeight="1" x14ac:dyDescent="0.25">
      <c r="A24" s="180" t="s">
        <v>12</v>
      </c>
      <c r="B24" s="181"/>
      <c r="C24" s="181"/>
      <c r="D24" s="181"/>
      <c r="E24" s="181"/>
      <c r="F24" s="181"/>
      <c r="G24" s="181"/>
      <c r="H24" s="182"/>
      <c r="I24"/>
      <c r="U24" s="27" t="s">
        <v>12</v>
      </c>
    </row>
    <row r="25" spans="1:23" s="21" customFormat="1" ht="23.25" customHeight="1" x14ac:dyDescent="0.25">
      <c r="A25" s="47" t="s">
        <v>13</v>
      </c>
      <c r="B25" s="49" t="s">
        <v>14</v>
      </c>
      <c r="C25" s="50" t="s">
        <v>73</v>
      </c>
      <c r="D25" s="58">
        <v>3026.39</v>
      </c>
      <c r="E25" s="51"/>
      <c r="F25" s="51"/>
      <c r="G25" s="51"/>
      <c r="H25" s="58">
        <v>3026.39</v>
      </c>
      <c r="I25"/>
      <c r="U25" s="27"/>
    </row>
    <row r="26" spans="1:23" s="21" customFormat="1" ht="23.25" customHeight="1" x14ac:dyDescent="0.25">
      <c r="A26" s="52"/>
      <c r="B26" s="194" t="s">
        <v>15</v>
      </c>
      <c r="C26" s="195"/>
      <c r="D26" s="64">
        <v>3026.39</v>
      </c>
      <c r="E26" s="53"/>
      <c r="F26" s="54"/>
      <c r="G26" s="54"/>
      <c r="H26" s="59">
        <v>3026.39</v>
      </c>
      <c r="I26"/>
      <c r="U26" s="27"/>
      <c r="V26" s="28" t="s">
        <v>15</v>
      </c>
    </row>
    <row r="27" spans="1:23" s="21" customFormat="1" ht="15" customHeight="1" x14ac:dyDescent="0.25">
      <c r="A27" s="180" t="s">
        <v>16</v>
      </c>
      <c r="B27" s="181"/>
      <c r="C27" s="181"/>
      <c r="D27" s="181"/>
      <c r="E27" s="181"/>
      <c r="F27" s="181"/>
      <c r="G27" s="181"/>
      <c r="H27" s="182"/>
      <c r="I27"/>
      <c r="U27" s="27" t="s">
        <v>16</v>
      </c>
      <c r="V27" s="28"/>
    </row>
    <row r="28" spans="1:23" s="21" customFormat="1" ht="15" x14ac:dyDescent="0.25">
      <c r="A28" s="52"/>
      <c r="B28" s="196" t="s">
        <v>17</v>
      </c>
      <c r="C28" s="197"/>
      <c r="D28" s="64">
        <v>3026.39</v>
      </c>
      <c r="E28" s="53"/>
      <c r="F28" s="54"/>
      <c r="G28" s="54"/>
      <c r="H28" s="59">
        <v>3026.39</v>
      </c>
      <c r="I28"/>
      <c r="U28" s="27"/>
      <c r="V28" s="28"/>
      <c r="W28" s="29" t="s">
        <v>17</v>
      </c>
    </row>
    <row r="29" spans="1:23" s="21" customFormat="1" ht="15" customHeight="1" x14ac:dyDescent="0.25">
      <c r="A29" s="180" t="s">
        <v>18</v>
      </c>
      <c r="B29" s="181"/>
      <c r="C29" s="181"/>
      <c r="D29" s="181"/>
      <c r="E29" s="181"/>
      <c r="F29" s="181"/>
      <c r="G29" s="181"/>
      <c r="H29" s="182"/>
      <c r="I29"/>
      <c r="U29" s="27" t="s">
        <v>18</v>
      </c>
      <c r="V29" s="28"/>
      <c r="W29" s="29"/>
    </row>
    <row r="30" spans="1:23" s="21" customFormat="1" ht="15" x14ac:dyDescent="0.25">
      <c r="A30" s="52"/>
      <c r="B30" s="196" t="s">
        <v>19</v>
      </c>
      <c r="C30" s="197"/>
      <c r="D30" s="64">
        <v>3026.39</v>
      </c>
      <c r="E30" s="53"/>
      <c r="F30" s="54"/>
      <c r="G30" s="54"/>
      <c r="H30" s="59">
        <v>3026.39</v>
      </c>
      <c r="I30"/>
      <c r="U30" s="27"/>
      <c r="V30" s="28"/>
      <c r="W30" s="29" t="s">
        <v>19</v>
      </c>
    </row>
    <row r="31" spans="1:23" s="21" customFormat="1" ht="15" customHeight="1" x14ac:dyDescent="0.25">
      <c r="A31" s="180" t="s">
        <v>20</v>
      </c>
      <c r="B31" s="181"/>
      <c r="C31" s="181"/>
      <c r="D31" s="181"/>
      <c r="E31" s="181"/>
      <c r="F31" s="181"/>
      <c r="G31" s="181"/>
      <c r="H31" s="182"/>
      <c r="I31"/>
      <c r="U31" s="27" t="s">
        <v>20</v>
      </c>
      <c r="V31" s="28"/>
      <c r="W31" s="29"/>
    </row>
    <row r="32" spans="1:23" s="21" customFormat="1" ht="15" x14ac:dyDescent="0.25">
      <c r="A32" s="47" t="s">
        <v>21</v>
      </c>
      <c r="B32" s="49"/>
      <c r="C32" s="50" t="s">
        <v>22</v>
      </c>
      <c r="D32" s="51"/>
      <c r="E32" s="51"/>
      <c r="F32" s="51"/>
      <c r="G32" s="51"/>
      <c r="H32" s="51"/>
      <c r="I32"/>
      <c r="U32" s="27"/>
      <c r="V32" s="28"/>
      <c r="W32" s="29"/>
    </row>
    <row r="33" spans="1:23" s="21" customFormat="1" ht="15" customHeight="1" x14ac:dyDescent="0.25">
      <c r="A33" s="52"/>
      <c r="B33" s="194" t="s">
        <v>23</v>
      </c>
      <c r="C33" s="195"/>
      <c r="D33" s="53"/>
      <c r="E33" s="53"/>
      <c r="F33" s="54"/>
      <c r="G33" s="54"/>
      <c r="H33" s="54"/>
      <c r="I33"/>
      <c r="U33" s="27"/>
      <c r="V33" s="28" t="s">
        <v>23</v>
      </c>
      <c r="W33" s="29"/>
    </row>
    <row r="34" spans="1:23" s="21" customFormat="1" ht="15" x14ac:dyDescent="0.25">
      <c r="A34" s="52"/>
      <c r="B34" s="196" t="s">
        <v>24</v>
      </c>
      <c r="C34" s="197"/>
      <c r="D34" s="64">
        <v>3026.39</v>
      </c>
      <c r="E34" s="53"/>
      <c r="F34" s="54"/>
      <c r="G34" s="54"/>
      <c r="H34" s="59">
        <v>3026.39</v>
      </c>
      <c r="I34"/>
      <c r="U34" s="27"/>
      <c r="V34" s="28"/>
      <c r="W34" s="29" t="s">
        <v>24</v>
      </c>
    </row>
    <row r="35" spans="1:23" s="21" customFormat="1" ht="48.75" customHeight="1" x14ac:dyDescent="0.25">
      <c r="A35" s="180" t="s">
        <v>66</v>
      </c>
      <c r="B35" s="181"/>
      <c r="C35" s="181"/>
      <c r="D35" s="181"/>
      <c r="E35" s="181"/>
      <c r="F35" s="181"/>
      <c r="G35" s="181"/>
      <c r="H35" s="182"/>
      <c r="I35"/>
      <c r="U35" s="27" t="s">
        <v>25</v>
      </c>
      <c r="V35" s="28"/>
      <c r="W35" s="29"/>
    </row>
    <row r="36" spans="1:23" s="21" customFormat="1" ht="15" x14ac:dyDescent="0.25">
      <c r="A36" s="47" t="s">
        <v>21</v>
      </c>
      <c r="B36" s="49"/>
      <c r="C36" s="50" t="s">
        <v>26</v>
      </c>
      <c r="D36" s="51"/>
      <c r="E36" s="51"/>
      <c r="F36" s="51"/>
      <c r="G36" s="70">
        <v>340.16899999999998</v>
      </c>
      <c r="H36" s="70">
        <v>340.16899999999998</v>
      </c>
      <c r="I36"/>
      <c r="U36" s="27"/>
      <c r="V36" s="28"/>
      <c r="W36" s="29"/>
    </row>
    <row r="37" spans="1:23" s="21" customFormat="1" ht="113.25" customHeight="1" x14ac:dyDescent="0.25">
      <c r="A37" s="52"/>
      <c r="B37" s="194" t="s">
        <v>67</v>
      </c>
      <c r="C37" s="195"/>
      <c r="D37" s="53"/>
      <c r="E37" s="53"/>
      <c r="F37" s="54"/>
      <c r="G37" s="71">
        <v>340.16899999999998</v>
      </c>
      <c r="H37" s="71">
        <v>340.16899999999998</v>
      </c>
      <c r="I37"/>
      <c r="U37" s="27"/>
      <c r="V37" s="28" t="s">
        <v>27</v>
      </c>
      <c r="W37" s="29"/>
    </row>
    <row r="38" spans="1:23" s="21" customFormat="1" ht="15" x14ac:dyDescent="0.25">
      <c r="A38" s="52"/>
      <c r="B38" s="196" t="s">
        <v>28</v>
      </c>
      <c r="C38" s="197"/>
      <c r="D38" s="64">
        <v>3026.39</v>
      </c>
      <c r="E38" s="53"/>
      <c r="F38" s="54"/>
      <c r="G38" s="71">
        <v>340.16899999999998</v>
      </c>
      <c r="H38" s="69">
        <v>3366.5590000000002</v>
      </c>
      <c r="I38"/>
      <c r="U38" s="27"/>
      <c r="V38" s="28"/>
      <c r="W38" s="29" t="s">
        <v>28</v>
      </c>
    </row>
    <row r="39" spans="1:23" s="21" customFormat="1" ht="15" customHeight="1" x14ac:dyDescent="0.25">
      <c r="A39" s="180" t="s">
        <v>29</v>
      </c>
      <c r="B39" s="181"/>
      <c r="C39" s="181"/>
      <c r="D39" s="181"/>
      <c r="E39" s="181"/>
      <c r="F39" s="181"/>
      <c r="G39" s="181"/>
      <c r="H39" s="182"/>
      <c r="I39"/>
      <c r="U39" s="27" t="s">
        <v>29</v>
      </c>
      <c r="V39" s="28"/>
      <c r="W39" s="29"/>
    </row>
    <row r="40" spans="1:23" s="21" customFormat="1" ht="15" customHeight="1" x14ac:dyDescent="0.25">
      <c r="A40" s="52"/>
      <c r="B40" s="196" t="s">
        <v>30</v>
      </c>
      <c r="C40" s="197"/>
      <c r="D40" s="64">
        <v>3026.39</v>
      </c>
      <c r="E40" s="53"/>
      <c r="F40" s="54"/>
      <c r="G40" s="71">
        <v>340.16899999999998</v>
      </c>
      <c r="H40" s="69">
        <v>3366.5590000000002</v>
      </c>
      <c r="I40"/>
      <c r="U40" s="27"/>
      <c r="V40" s="28"/>
      <c r="W40" s="29" t="s">
        <v>30</v>
      </c>
    </row>
    <row r="41" spans="1:23" s="21" customFormat="1" ht="15" customHeight="1" x14ac:dyDescent="0.25">
      <c r="A41" s="180" t="s">
        <v>31</v>
      </c>
      <c r="B41" s="181"/>
      <c r="C41" s="181"/>
      <c r="D41" s="181"/>
      <c r="E41" s="181"/>
      <c r="F41" s="181"/>
      <c r="G41" s="181"/>
      <c r="H41" s="182"/>
      <c r="I41"/>
      <c r="U41" s="27" t="s">
        <v>31</v>
      </c>
      <c r="V41" s="28"/>
      <c r="W41" s="29"/>
    </row>
    <row r="42" spans="1:23" s="21" customFormat="1" ht="15" x14ac:dyDescent="0.25">
      <c r="A42" s="47" t="s">
        <v>13</v>
      </c>
      <c r="B42" s="49" t="s">
        <v>32</v>
      </c>
      <c r="C42" s="50" t="s">
        <v>33</v>
      </c>
      <c r="D42" s="70">
        <v>605.27800000000002</v>
      </c>
      <c r="E42" s="51"/>
      <c r="F42" s="51"/>
      <c r="G42" s="70">
        <v>68.034000000000006</v>
      </c>
      <c r="H42" s="70">
        <v>673.31200000000001</v>
      </c>
      <c r="I42"/>
      <c r="U42" s="27"/>
      <c r="V42" s="28"/>
      <c r="W42" s="29"/>
    </row>
    <row r="43" spans="1:23" s="21" customFormat="1" ht="15" customHeight="1" x14ac:dyDescent="0.25">
      <c r="A43" s="52"/>
      <c r="B43" s="194" t="s">
        <v>34</v>
      </c>
      <c r="C43" s="195"/>
      <c r="D43" s="80">
        <v>605.27800000000002</v>
      </c>
      <c r="E43" s="53"/>
      <c r="F43" s="54"/>
      <c r="G43" s="71">
        <v>68.034000000000006</v>
      </c>
      <c r="H43" s="71">
        <v>673.31200000000001</v>
      </c>
      <c r="I43"/>
      <c r="U43" s="27"/>
      <c r="V43" s="28" t="s">
        <v>34</v>
      </c>
      <c r="W43" s="29"/>
    </row>
    <row r="44" spans="1:23" s="21" customFormat="1" ht="15" customHeight="1" x14ac:dyDescent="0.25">
      <c r="A44" s="52"/>
      <c r="B44" s="196" t="s">
        <v>35</v>
      </c>
      <c r="C44" s="197"/>
      <c r="D44" s="68">
        <v>3631.6680000000001</v>
      </c>
      <c r="E44" s="53"/>
      <c r="F44" s="54"/>
      <c r="G44" s="71">
        <v>408.20299999999997</v>
      </c>
      <c r="H44" s="69">
        <v>4039.8710000000001</v>
      </c>
      <c r="I44"/>
      <c r="U44" s="27"/>
      <c r="V44" s="28"/>
      <c r="W44" s="29" t="s">
        <v>35</v>
      </c>
    </row>
    <row r="45" spans="1:23" ht="11.25" customHeight="1" x14ac:dyDescent="0.2">
      <c r="A45" s="37"/>
      <c r="B45" s="37"/>
      <c r="C45" s="60"/>
      <c r="D45" s="60"/>
      <c r="E45" s="60"/>
      <c r="F45" s="60"/>
      <c r="G45" s="60"/>
      <c r="H45" s="60"/>
    </row>
    <row r="46" spans="1:23" ht="11.25" customHeight="1" x14ac:dyDescent="0.2">
      <c r="A46" s="37"/>
      <c r="B46" s="37"/>
      <c r="C46" s="60"/>
      <c r="D46" s="60"/>
      <c r="E46" s="60"/>
      <c r="F46" s="60"/>
      <c r="G46" s="60"/>
      <c r="H46" s="60"/>
    </row>
    <row r="47" spans="1:23" s="21" customFormat="1" ht="15" x14ac:dyDescent="0.25">
      <c r="A47" s="37"/>
      <c r="B47" s="37"/>
      <c r="C47" s="60"/>
      <c r="D47" s="60"/>
      <c r="E47" s="60"/>
      <c r="F47" s="60"/>
      <c r="G47" s="60"/>
      <c r="H47" s="60"/>
      <c r="I47"/>
    </row>
    <row r="48" spans="1:23" s="21" customFormat="1" ht="15" x14ac:dyDescent="0.25">
      <c r="A48" s="33"/>
      <c r="B48" s="33"/>
      <c r="C48" s="45"/>
      <c r="D48" s="45"/>
      <c r="E48" s="45"/>
      <c r="F48" s="45"/>
      <c r="G48" s="45"/>
      <c r="H48" s="45"/>
      <c r="I48"/>
    </row>
    <row r="49" spans="1:8" s="21" customFormat="1" ht="15" x14ac:dyDescent="0.25">
      <c r="A49" s="55"/>
      <c r="B49" s="33"/>
      <c r="C49"/>
      <c r="D49" s="56"/>
      <c r="E49" s="56"/>
      <c r="F49" s="56"/>
      <c r="G49" s="56"/>
      <c r="H49" s="56"/>
    </row>
    <row r="50" spans="1:8" s="21" customFormat="1" ht="15" x14ac:dyDescent="0.25">
      <c r="A50" s="33"/>
      <c r="B50" s="33"/>
      <c r="C50" s="45"/>
      <c r="D50" s="45"/>
      <c r="E50" s="45"/>
      <c r="F50" s="45"/>
      <c r="G50" s="45"/>
      <c r="H50" s="45"/>
    </row>
    <row r="51" spans="1:8" s="21" customFormat="1" ht="15" x14ac:dyDescent="0.25">
      <c r="A51" s="55"/>
      <c r="B51" s="33"/>
      <c r="C51" s="56"/>
      <c r="D51" s="56"/>
      <c r="E51" s="56"/>
      <c r="F51" s="56"/>
      <c r="G51" s="56"/>
      <c r="H51" s="56"/>
    </row>
    <row r="52" spans="1:8" s="21" customFormat="1" ht="15" x14ac:dyDescent="0.25">
      <c r="A52" s="33"/>
      <c r="B52" s="33"/>
      <c r="C52" s="44"/>
      <c r="D52" s="45"/>
      <c r="E52" s="45"/>
      <c r="F52" s="45"/>
      <c r="G52" s="45"/>
      <c r="H52" s="45"/>
    </row>
    <row r="53" spans="1:8" s="21" customFormat="1" ht="15" x14ac:dyDescent="0.25">
      <c r="A53" s="55"/>
      <c r="B53" s="33"/>
      <c r="C53" s="56"/>
      <c r="D53" s="56"/>
      <c r="E53" s="56"/>
      <c r="F53" s="56"/>
      <c r="G53" s="56"/>
      <c r="H53" s="56"/>
    </row>
    <row r="54" spans="1:8" s="21" customFormat="1" ht="15" x14ac:dyDescent="0.25">
      <c r="A54" s="33"/>
      <c r="B54" s="33"/>
      <c r="C54" s="198"/>
      <c r="D54" s="198"/>
      <c r="E54" s="198"/>
      <c r="F54" s="198"/>
      <c r="G54" s="45"/>
      <c r="H54" s="45"/>
    </row>
    <row r="56" spans="1:8" s="21" customFormat="1" ht="15" x14ac:dyDescent="0.25">
      <c r="C56" s="62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7454C-E6A7-4A4B-A3D7-57F6C61D0A5A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107</v>
      </c>
      <c r="C6" s="18">
        <f>C26</f>
        <v>4585.7949277140006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7" t="s">
        <v>38</v>
      </c>
      <c r="C12" s="147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48" t="s">
        <v>136</v>
      </c>
      <c r="C14" s="148"/>
    </row>
    <row r="15" spans="1:3" ht="15" x14ac:dyDescent="0.2">
      <c r="A15" s="4"/>
      <c r="B15" s="149" t="s">
        <v>4</v>
      </c>
      <c r="C15" s="149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5</v>
      </c>
      <c r="B18" s="11" t="s">
        <v>39</v>
      </c>
      <c r="C18" s="14" t="s">
        <v>40</v>
      </c>
      <c r="D18" s="61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72">
        <v>3366.5590000000002</v>
      </c>
      <c r="D20" s="19"/>
    </row>
    <row r="21" spans="1:4" x14ac:dyDescent="0.2">
      <c r="A21" s="9">
        <v>1.1000000000000001</v>
      </c>
      <c r="B21" s="13" t="s">
        <v>42</v>
      </c>
      <c r="C21" s="72">
        <v>3026.39</v>
      </c>
      <c r="D21" s="20"/>
    </row>
    <row r="22" spans="1:4" x14ac:dyDescent="0.2">
      <c r="A22" s="9">
        <v>1.2</v>
      </c>
      <c r="B22" s="13" t="s">
        <v>43</v>
      </c>
      <c r="C22" s="72">
        <v>0</v>
      </c>
      <c r="D22" s="20"/>
    </row>
    <row r="23" spans="1:4" x14ac:dyDescent="0.2">
      <c r="A23" s="9">
        <v>1.3</v>
      </c>
      <c r="B23" s="13" t="s">
        <v>44</v>
      </c>
      <c r="C23" s="72">
        <v>340.16899999999998</v>
      </c>
      <c r="D23" s="20"/>
    </row>
    <row r="24" spans="1:4" x14ac:dyDescent="0.2">
      <c r="A24" s="9">
        <v>2</v>
      </c>
      <c r="B24" s="13" t="s">
        <v>45</v>
      </c>
      <c r="C24" s="72">
        <v>4039.8710000000001</v>
      </c>
    </row>
    <row r="25" spans="1:4" x14ac:dyDescent="0.2">
      <c r="A25" s="9">
        <v>2.1</v>
      </c>
      <c r="B25" s="13" t="s">
        <v>46</v>
      </c>
      <c r="C25" s="72">
        <v>673.31200000000001</v>
      </c>
    </row>
    <row r="26" spans="1:4" ht="24" x14ac:dyDescent="0.2">
      <c r="A26" s="9">
        <v>3</v>
      </c>
      <c r="B26" s="13" t="s">
        <v>47</v>
      </c>
      <c r="C26" s="79">
        <v>4585.7949277140006</v>
      </c>
      <c r="D26" s="73">
        <f>C26/1.2</f>
        <v>3821.4957730950005</v>
      </c>
    </row>
    <row r="27" spans="1:4" ht="15" x14ac:dyDescent="0.2">
      <c r="A27" s="3"/>
      <c r="C27" s="3"/>
    </row>
    <row r="28" spans="1:4" ht="25.5" customHeight="1" x14ac:dyDescent="0.2">
      <c r="A28" s="150" t="s">
        <v>48</v>
      </c>
      <c r="B28" s="150"/>
      <c r="C28" s="150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Содка затрат 2025-2028</vt:lpstr>
      <vt:lpstr>ССР 2025</vt:lpstr>
      <vt:lpstr>СЗ 2025</vt:lpstr>
      <vt:lpstr>ССР 2026 (375,376)</vt:lpstr>
      <vt:lpstr>СЗ 2026 (375,376)</vt:lpstr>
      <vt:lpstr>ССР 2026 (377-394,398-413)</vt:lpstr>
      <vt:lpstr>СЗ 2026г (377-394,398-413)</vt:lpstr>
      <vt:lpstr>ССР2026 (239,240)</vt:lpstr>
      <vt:lpstr>СЗ 2026г (239,240)</vt:lpstr>
      <vt:lpstr>ССР2026 (242,243,394,..</vt:lpstr>
      <vt:lpstr>СЗ 2026г (242,243,394..)</vt:lpstr>
      <vt:lpstr>ССР 2027</vt:lpstr>
      <vt:lpstr>СЗ 2027</vt:lpstr>
      <vt:lpstr>ССР 2028</vt:lpstr>
      <vt:lpstr>СЗ 2028</vt:lpstr>
      <vt:lpstr>'ССР 2026 (375,376)'!Заголовки_для_печати</vt:lpstr>
      <vt:lpstr>'ССР 2026 (377-394,398-413)'!Заголовки_для_печати</vt:lpstr>
      <vt:lpstr>'ССР 2027'!Заголовки_для_печати</vt:lpstr>
      <vt:lpstr>'ССР 2028'!Заголовки_для_печати</vt:lpstr>
      <vt:lpstr>'ССР2026 (239,240)'!Заголовки_для_печати</vt:lpstr>
      <vt:lpstr>'ССР2026 (242,243,394,..'!Заголовки_для_печати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2025-09-17T03:59:15Z</dcterms:modified>
</cp:coreProperties>
</file>